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undurliðu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6" i="1" l="1"/>
  <c r="M45" i="1"/>
  <c r="L45" i="1"/>
  <c r="H45" i="1"/>
  <c r="M44" i="1"/>
  <c r="L44" i="1"/>
  <c r="G44" i="1"/>
  <c r="F44" i="1"/>
  <c r="O43" i="1"/>
  <c r="N43" i="1"/>
  <c r="H43" i="1"/>
  <c r="N42" i="1"/>
  <c r="P42" i="1" s="1"/>
  <c r="H42" i="1"/>
  <c r="O41" i="1"/>
  <c r="N41" i="1"/>
  <c r="H41" i="1"/>
  <c r="N40" i="1"/>
  <c r="H40" i="1"/>
  <c r="O39" i="1"/>
  <c r="N39" i="1"/>
  <c r="H39" i="1"/>
  <c r="O38" i="1"/>
  <c r="N38" i="1"/>
  <c r="H38" i="1"/>
  <c r="N37" i="1"/>
  <c r="P37" i="1" s="1"/>
  <c r="H37" i="1"/>
  <c r="O36" i="1"/>
  <c r="N36" i="1"/>
  <c r="H36" i="1"/>
  <c r="O35" i="1"/>
  <c r="N35" i="1"/>
  <c r="H35" i="1"/>
  <c r="O34" i="1"/>
  <c r="N34" i="1"/>
  <c r="H34" i="1"/>
  <c r="O33" i="1"/>
  <c r="N33" i="1"/>
  <c r="H33" i="1"/>
  <c r="O32" i="1"/>
  <c r="N32" i="1"/>
  <c r="H32" i="1"/>
  <c r="O31" i="1"/>
  <c r="N31" i="1"/>
  <c r="H31" i="1"/>
  <c r="N30" i="1"/>
  <c r="H30" i="1"/>
  <c r="O29" i="1"/>
  <c r="N29" i="1"/>
  <c r="H29" i="1"/>
  <c r="N28" i="1"/>
  <c r="P28" i="1" s="1"/>
  <c r="H28" i="1"/>
  <c r="O27" i="1"/>
  <c r="N27" i="1"/>
  <c r="H27" i="1"/>
  <c r="O26" i="1"/>
  <c r="N26" i="1"/>
  <c r="H26" i="1"/>
  <c r="O25" i="1"/>
  <c r="N25" i="1"/>
  <c r="H25" i="1"/>
  <c r="O24" i="1"/>
  <c r="N24" i="1"/>
  <c r="H24" i="1"/>
  <c r="O23" i="1"/>
  <c r="N23" i="1"/>
  <c r="H23" i="1"/>
  <c r="O22" i="1"/>
  <c r="N22" i="1"/>
  <c r="H22" i="1"/>
  <c r="O21" i="1"/>
  <c r="N21" i="1"/>
  <c r="H21" i="1"/>
  <c r="O20" i="1"/>
  <c r="N20" i="1"/>
  <c r="H20" i="1"/>
  <c r="O19" i="1"/>
  <c r="N19" i="1"/>
  <c r="H19" i="1"/>
  <c r="O18" i="1"/>
  <c r="N18" i="1"/>
  <c r="H18" i="1"/>
  <c r="O17" i="1"/>
  <c r="N17" i="1"/>
  <c r="H17" i="1"/>
  <c r="O16" i="1"/>
  <c r="N16" i="1"/>
  <c r="H16" i="1"/>
  <c r="O15" i="1"/>
  <c r="N15" i="1"/>
  <c r="H15" i="1"/>
  <c r="O14" i="1"/>
  <c r="N14" i="1"/>
  <c r="H14" i="1"/>
  <c r="O13" i="1"/>
  <c r="N13" i="1"/>
  <c r="H13" i="1"/>
  <c r="O12" i="1"/>
  <c r="N12" i="1"/>
  <c r="H12" i="1"/>
  <c r="O11" i="1"/>
  <c r="N11" i="1"/>
  <c r="H11" i="1"/>
  <c r="O10" i="1"/>
  <c r="N10" i="1"/>
  <c r="H10" i="1"/>
  <c r="O9" i="1"/>
  <c r="N9" i="1"/>
  <c r="H9" i="1"/>
  <c r="O8" i="1"/>
  <c r="N8" i="1"/>
  <c r="H8" i="1"/>
  <c r="O7" i="1"/>
  <c r="N7" i="1"/>
  <c r="H7" i="1"/>
  <c r="O6" i="1"/>
  <c r="N6" i="1"/>
  <c r="H6" i="1"/>
  <c r="O5" i="1"/>
  <c r="N5" i="1"/>
  <c r="H5" i="1"/>
  <c r="O4" i="1"/>
  <c r="N4" i="1"/>
  <c r="H4" i="1"/>
  <c r="M46" i="1" l="1"/>
  <c r="H44" i="1"/>
  <c r="O45" i="1"/>
  <c r="P5" i="1"/>
  <c r="L46" i="1"/>
  <c r="P43" i="1"/>
  <c r="P7" i="1"/>
  <c r="P38" i="1"/>
  <c r="N45" i="1"/>
  <c r="P6" i="1"/>
  <c r="P8" i="1"/>
  <c r="P10" i="1"/>
  <c r="P11" i="1"/>
  <c r="P12" i="1"/>
  <c r="P29" i="1"/>
  <c r="P30" i="1"/>
  <c r="P39" i="1"/>
  <c r="P40" i="1"/>
  <c r="P4" i="1"/>
  <c r="P9" i="1"/>
  <c r="P14" i="1"/>
  <c r="P15" i="1"/>
  <c r="P16" i="1"/>
  <c r="P17" i="1"/>
  <c r="P18" i="1"/>
  <c r="P19" i="1"/>
  <c r="P20" i="1"/>
  <c r="P21" i="1"/>
  <c r="P22" i="1"/>
  <c r="P23" i="1"/>
  <c r="P24" i="1"/>
  <c r="P25" i="1"/>
  <c r="P27" i="1"/>
  <c r="P31" i="1"/>
  <c r="P32" i="1"/>
  <c r="P33" i="1"/>
  <c r="P34" i="1"/>
  <c r="P35" i="1"/>
  <c r="P36" i="1"/>
  <c r="N44" i="1"/>
  <c r="P41" i="1"/>
  <c r="O44" i="1"/>
  <c r="P13" i="1"/>
  <c r="P26" i="1"/>
  <c r="O46" i="1" l="1"/>
  <c r="N46" i="1"/>
  <c r="P45" i="1"/>
  <c r="P44" i="1"/>
  <c r="P46" i="1" l="1"/>
</calcChain>
</file>

<file path=xl/comments1.xml><?xml version="1.0" encoding="utf-8"?>
<comments xmlns="http://schemas.openxmlformats.org/spreadsheetml/2006/main">
  <authors>
    <author>Henný Hinz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Henný Hinz:</t>
        </r>
        <r>
          <rPr>
            <sz val="8"/>
            <color indexed="81"/>
            <rFont val="Tahoma"/>
            <family val="2"/>
          </rPr>
          <t xml:space="preserve">
Lífeyrir sem hlutfall af iðgjöldum
</t>
        </r>
      </text>
    </comment>
  </commentList>
</comments>
</file>

<file path=xl/sharedStrings.xml><?xml version="1.0" encoding="utf-8"?>
<sst xmlns="http://schemas.openxmlformats.org/spreadsheetml/2006/main" count="152" uniqueCount="74">
  <si>
    <t>Tryggingarfræðileg staða lífeyrissjóða 2009</t>
  </si>
  <si>
    <t>Fjárhæðir í þús. kr.</t>
  </si>
  <si>
    <t xml:space="preserve">Lífeyris-byrði                                       </t>
  </si>
  <si>
    <t xml:space="preserve">Hrein eign umfram heildar-skuldb.       </t>
  </si>
  <si>
    <t xml:space="preserve">Hrein eign umfram áfallnar skuldb.    </t>
  </si>
  <si>
    <t>Hækkun á hreinni eign á árinu</t>
  </si>
  <si>
    <t>Hrein eign frá fyrra ári</t>
  </si>
  <si>
    <t>Hrein eign í árslok</t>
  </si>
  <si>
    <r>
      <rPr>
        <b/>
        <sz val="10"/>
        <rFont val="Verdana"/>
        <family val="2"/>
      </rPr>
      <t>a</t>
    </r>
    <r>
      <rPr>
        <sz val="10"/>
        <rFont val="Verdana"/>
        <family val="2"/>
      </rPr>
      <t>=áb.launagr.</t>
    </r>
    <r>
      <rPr>
        <b/>
        <sz val="10"/>
        <rFont val="Verdana"/>
        <family val="2"/>
      </rPr>
      <t xml:space="preserve"> b</t>
    </r>
    <r>
      <rPr>
        <sz val="10"/>
        <rFont val="Verdana"/>
        <family val="2"/>
      </rPr>
      <t>=án áb.launagr.</t>
    </r>
    <r>
      <rPr>
        <b/>
        <sz val="10"/>
        <rFont val="Verdana"/>
        <family val="2"/>
      </rPr>
      <t xml:space="preserve"> c</t>
    </r>
    <r>
      <rPr>
        <sz val="10"/>
        <rFont val="Verdana"/>
        <family val="2"/>
      </rPr>
      <t>= aðrir sjóðir án áb.launagr.</t>
    </r>
  </si>
  <si>
    <r>
      <rPr>
        <b/>
        <sz val="10"/>
        <rFont val="Verdana"/>
        <family val="2"/>
      </rPr>
      <t>1=</t>
    </r>
    <r>
      <rPr>
        <sz val="10"/>
        <rFont val="Verdana"/>
        <family val="2"/>
      </rPr>
      <t xml:space="preserve"> alm. </t>
    </r>
    <r>
      <rPr>
        <b/>
        <sz val="10"/>
        <rFont val="Verdana"/>
        <family val="2"/>
      </rPr>
      <t>4</t>
    </r>
    <r>
      <rPr>
        <sz val="10"/>
        <rFont val="Verdana"/>
        <family val="2"/>
      </rPr>
      <t xml:space="preserve">=fyrirt. </t>
    </r>
    <r>
      <rPr>
        <b/>
        <sz val="10"/>
        <rFont val="Verdana"/>
        <family val="2"/>
      </rPr>
      <t>6=</t>
    </r>
    <r>
      <rPr>
        <sz val="10"/>
        <rFont val="Verdana"/>
        <family val="2"/>
      </rPr>
      <t xml:space="preserve"> aðrir </t>
    </r>
  </si>
  <si>
    <r>
      <rPr>
        <b/>
        <sz val="10"/>
        <rFont val="Verdana"/>
        <family val="2"/>
      </rPr>
      <t>x</t>
    </r>
    <r>
      <rPr>
        <sz val="10"/>
        <rFont val="Verdana"/>
        <family val="2"/>
      </rPr>
      <t xml:space="preserve">=ríkið  </t>
    </r>
    <r>
      <rPr>
        <b/>
        <sz val="10"/>
        <rFont val="Verdana"/>
        <family val="2"/>
      </rPr>
      <t>y</t>
    </r>
    <r>
      <rPr>
        <sz val="10"/>
        <rFont val="Verdana"/>
        <family val="2"/>
      </rPr>
      <t xml:space="preserve">=sveitarfél  </t>
    </r>
    <r>
      <rPr>
        <i/>
        <sz val="10"/>
        <rFont val="Verdana"/>
        <family val="2"/>
      </rPr>
      <t xml:space="preserve"> </t>
    </r>
    <r>
      <rPr>
        <b/>
        <i/>
        <sz val="10"/>
        <rFont val="Verdana"/>
        <family val="2"/>
      </rPr>
      <t>z</t>
    </r>
    <r>
      <rPr>
        <sz val="10"/>
        <rFont val="Verdana"/>
        <family val="2"/>
      </rPr>
      <t>=áb. annarra launagr.</t>
    </r>
  </si>
  <si>
    <t xml:space="preserve">Hrein eign umfram framtíðar skuldb.    </t>
  </si>
  <si>
    <t>Hrein eign umfram heildar skuldbind.</t>
  </si>
  <si>
    <t>Heildarskuldbindingar m.v. áfallið</t>
  </si>
  <si>
    <t>Heildarskuldbindingar m.v. framtíð</t>
  </si>
  <si>
    <t>1)  3)</t>
  </si>
  <si>
    <t>a</t>
  </si>
  <si>
    <t>x</t>
  </si>
  <si>
    <t>Lífeyrissjóður verslunarmanna</t>
  </si>
  <si>
    <t>b</t>
  </si>
  <si>
    <t>Gildi lífeyrissjóður</t>
  </si>
  <si>
    <t>Stapi lífeyrissjóður</t>
  </si>
  <si>
    <t>Sameinaði lífeyrissjóðurinn</t>
  </si>
  <si>
    <t>Almenni lífeyrissjóðurinn</t>
  </si>
  <si>
    <t>c</t>
  </si>
  <si>
    <t>Stafir lífeyrissjóður</t>
  </si>
  <si>
    <t>Frjálsi lífeyrissjóðurinn</t>
  </si>
  <si>
    <t>Söfnunarsjóður lífeyrisréttinda</t>
  </si>
  <si>
    <t>Festa lífeyrissjóður</t>
  </si>
  <si>
    <t>Lífeyrissjóður stm. Reykjavíkurb.</t>
  </si>
  <si>
    <t>1)</t>
  </si>
  <si>
    <t>-</t>
  </si>
  <si>
    <t>y</t>
  </si>
  <si>
    <t>3)</t>
  </si>
  <si>
    <t>Lífeyrissjóður verkfræðinga</t>
  </si>
  <si>
    <t>Lífeyrissjóður Vestmannaeyja</t>
  </si>
  <si>
    <t>Íslenski lífeyrissjóðurinn</t>
  </si>
  <si>
    <t>Lífeyrissjóður Vestfirðinga</t>
  </si>
  <si>
    <t>Lífeyrissjóður bænda</t>
  </si>
  <si>
    <t>Lífeyrissjóður hjúkrunarfræðinga</t>
  </si>
  <si>
    <t xml:space="preserve">Lífeyrissjóður stm. Búnaðarb. Ísl. </t>
  </si>
  <si>
    <t>Eftirlaunasjóður FÍA</t>
  </si>
  <si>
    <t>Kjölur lífeyrissjóður</t>
  </si>
  <si>
    <t>2)</t>
  </si>
  <si>
    <t>Lífeyrissjóður stm. Akureyrarbæjar</t>
  </si>
  <si>
    <t>Eftirlaunasjóður stm. Glitnis banka</t>
  </si>
  <si>
    <t xml:space="preserve"> 2)</t>
  </si>
  <si>
    <t>Lífeyrissjóður Rangæinga</t>
  </si>
  <si>
    <t>Eftirlaunasjóður Reykjanesbæjar</t>
  </si>
  <si>
    <t>Lífeyrissjóður stm. Kópavogsbæjar</t>
  </si>
  <si>
    <t>Lífeyrissjóður Tannlæknafélags Íslands</t>
  </si>
  <si>
    <t>Eftirlaunasj. stm. Hafnarfjarðark.</t>
  </si>
  <si>
    <t>Lífeyrissjóður Akraneskaupstaðar</t>
  </si>
  <si>
    <t>Eftirlaunasjóður Sláturfélags Suðurlands</t>
  </si>
  <si>
    <t>Lífeyrissjóður stm. Húsavíkurk.</t>
  </si>
  <si>
    <t>Lífeyrissjóður Neskaupstaðar</t>
  </si>
  <si>
    <t>Lífeyrissjóðurinn Skjöldur</t>
  </si>
  <si>
    <t>Lífeyrissjóður stm. Vestm.eyjab.</t>
  </si>
  <si>
    <t>Lífeyrissjóður Eimskipafélags Íslands hf.</t>
  </si>
  <si>
    <t>z</t>
  </si>
  <si>
    <t>Eftirlaunasj. stm. Útvegsb.  Ísl.</t>
  </si>
  <si>
    <t>1)  2)</t>
  </si>
  <si>
    <t>Skýringar:</t>
  </si>
  <si>
    <t xml:space="preserve">1) Ábyrgð annarra á skuldbindingum.  2) Tekur ekki við iðgjöldum. </t>
  </si>
  <si>
    <t>3) Stjórnir sjóðanna ákvarða iðgjald launagreiðanda árlega þannig að það dugi til greiðslu á skuldbindingum A-deilda.</t>
  </si>
  <si>
    <t>Lífeyrissjóðir samtals</t>
  </si>
  <si>
    <t>Lífeyrissjóðir með ábyrgð annarra</t>
  </si>
  <si>
    <t>Lífeyrissjóðir án ábyrgðar annarra</t>
  </si>
  <si>
    <t xml:space="preserve">Lífeyrissjóður stm. Ríkisins - A-deild </t>
  </si>
  <si>
    <t xml:space="preserve">Lífeyrissjóður stm. Ríkisins - B-deild </t>
  </si>
  <si>
    <t>Lífeyrissjóður bankamanna - Hlutfalldeild</t>
  </si>
  <si>
    <t>Lífeyrissjóður bankamanna - Aldursdeild</t>
  </si>
  <si>
    <t>Lífeyrissjóður stm. Sveitarfélaga - A- deild</t>
  </si>
  <si>
    <t>Lífeyrissjóður stm. Sveitarfélaga - V- deild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</si>
</sst>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._-;\-* #,##0.00\ _k_r_._-;_-* &quot;-&quot;??\ _k_r_._-;_-@_-"/>
    <numFmt numFmtId="164" formatCode="0.0%"/>
    <numFmt numFmtId="165" formatCode="_-* #,##0\ _k_r_._-;\-* #,##0\ _k_r_._-;_-* &quot;-&quot;??\ _k_r_._-;_-@_-"/>
    <numFmt numFmtId="166" formatCode="_-* #,##0.0\ _k_r_._-;\-* #,##0.0\ _k_r_._-;_-* &quot;-&quot;?\ _k_r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2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Verdana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</cellStyleXfs>
  <cellXfs count="67">
    <xf numFmtId="0" fontId="0" fillId="0" borderId="0" xfId="0"/>
    <xf numFmtId="0" fontId="3" fillId="0" borderId="0" xfId="0" applyFont="1"/>
    <xf numFmtId="9" fontId="0" fillId="0" borderId="0" xfId="2" applyFont="1"/>
    <xf numFmtId="164" fontId="0" fillId="0" borderId="0" xfId="2" applyNumberFormat="1" applyFont="1"/>
    <xf numFmtId="0" fontId="4" fillId="0" borderId="1" xfId="0" applyFont="1" applyBorder="1"/>
    <xf numFmtId="9" fontId="4" fillId="0" borderId="1" xfId="2" applyFont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Border="1"/>
    <xf numFmtId="9" fontId="4" fillId="0" borderId="0" xfId="2" applyFont="1" applyBorder="1" applyAlignment="1">
      <alignment horizontal="center" wrapText="1"/>
    </xf>
    <xf numFmtId="164" fontId="4" fillId="0" borderId="0" xfId="2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165" fontId="8" fillId="0" borderId="0" xfId="1" applyNumberFormat="1" applyFont="1"/>
    <xf numFmtId="164" fontId="0" fillId="0" borderId="0" xfId="0" applyNumberFormat="1"/>
    <xf numFmtId="165" fontId="0" fillId="0" borderId="0" xfId="1" applyNumberFormat="1" applyFont="1"/>
    <xf numFmtId="164" fontId="11" fillId="0" borderId="0" xfId="2" applyNumberFormat="1" applyFont="1"/>
    <xf numFmtId="0" fontId="12" fillId="0" borderId="0" xfId="0" applyFont="1"/>
    <xf numFmtId="0" fontId="4" fillId="0" borderId="1" xfId="0" applyFont="1" applyBorder="1" applyAlignment="1">
      <alignment wrapText="1"/>
    </xf>
    <xf numFmtId="0" fontId="15" fillId="0" borderId="0" xfId="0" applyFont="1" applyFill="1"/>
    <xf numFmtId="165" fontId="2" fillId="0" borderId="0" xfId="1" applyNumberFormat="1" applyFont="1" applyFill="1"/>
    <xf numFmtId="3" fontId="16" fillId="0" borderId="0" xfId="3" applyNumberFormat="1" applyFont="1" applyFill="1" applyBorder="1" applyAlignment="1">
      <alignment horizontal="left" vertical="top"/>
    </xf>
    <xf numFmtId="0" fontId="17" fillId="0" borderId="0" xfId="4" applyFont="1" applyFill="1" applyAlignment="1" applyProtection="1">
      <alignment horizontal="right"/>
    </xf>
    <xf numFmtId="9" fontId="1" fillId="0" borderId="0" xfId="2" applyFont="1" applyFill="1"/>
    <xf numFmtId="164" fontId="1" fillId="0" borderId="0" xfId="0" applyNumberFormat="1" applyFont="1"/>
    <xf numFmtId="165" fontId="1" fillId="0" borderId="0" xfId="1" applyNumberFormat="1" applyFont="1"/>
    <xf numFmtId="165" fontId="1" fillId="0" borderId="0" xfId="1" applyNumberFormat="1" applyFont="1" applyFill="1"/>
    <xf numFmtId="166" fontId="1" fillId="0" borderId="0" xfId="0" applyNumberFormat="1" applyFont="1"/>
    <xf numFmtId="0" fontId="1" fillId="0" borderId="0" xfId="0" applyFont="1"/>
    <xf numFmtId="164" fontId="1" fillId="0" borderId="0" xfId="2" applyNumberFormat="1" applyFont="1"/>
    <xf numFmtId="0" fontId="18" fillId="0" borderId="0" xfId="0" applyFont="1"/>
    <xf numFmtId="9" fontId="1" fillId="0" borderId="0" xfId="2" applyFont="1"/>
    <xf numFmtId="0" fontId="17" fillId="0" borderId="0" xfId="4" applyFont="1" applyFill="1" applyAlignment="1">
      <alignment horizontal="right"/>
    </xf>
    <xf numFmtId="0" fontId="18" fillId="0" borderId="0" xfId="0" applyFont="1" applyAlignment="1">
      <alignment horizontal="right"/>
    </xf>
    <xf numFmtId="3" fontId="17" fillId="0" borderId="0" xfId="0" applyNumberFormat="1" applyFont="1"/>
    <xf numFmtId="0" fontId="17" fillId="0" borderId="0" xfId="0" applyFont="1"/>
    <xf numFmtId="0" fontId="19" fillId="0" borderId="0" xfId="4" applyFont="1" applyFill="1"/>
    <xf numFmtId="0" fontId="20" fillId="0" borderId="0" xfId="4" applyFont="1" applyFill="1"/>
    <xf numFmtId="3" fontId="21" fillId="0" borderId="0" xfId="3" applyNumberFormat="1" applyFont="1" applyFill="1" applyBorder="1" applyAlignment="1">
      <alignment horizontal="left" vertical="top"/>
    </xf>
    <xf numFmtId="0" fontId="1" fillId="0" borderId="0" xfId="0" applyFont="1" applyFill="1"/>
    <xf numFmtId="0" fontId="11" fillId="0" borderId="0" xfId="0" applyFont="1" applyBorder="1"/>
    <xf numFmtId="3" fontId="11" fillId="0" borderId="0" xfId="0" applyNumberFormat="1" applyFont="1"/>
    <xf numFmtId="0" fontId="11" fillId="0" borderId="0" xfId="0" applyFont="1"/>
    <xf numFmtId="0" fontId="11" fillId="0" borderId="3" xfId="0" applyFont="1" applyBorder="1"/>
    <xf numFmtId="3" fontId="11" fillId="0" borderId="3" xfId="0" applyNumberFormat="1" applyFont="1" applyBorder="1"/>
    <xf numFmtId="0" fontId="11" fillId="0" borderId="0" xfId="0" applyFont="1" applyFill="1"/>
    <xf numFmtId="0" fontId="17" fillId="0" borderId="0" xfId="0" applyFont="1" applyFill="1"/>
    <xf numFmtId="0" fontId="11" fillId="0" borderId="0" xfId="0" applyFont="1" applyFill="1" applyBorder="1"/>
    <xf numFmtId="3" fontId="11" fillId="0" borderId="0" xfId="0" applyNumberFormat="1" applyFont="1" applyFill="1" applyBorder="1"/>
    <xf numFmtId="0" fontId="11" fillId="0" borderId="3" xfId="0" applyFont="1" applyFill="1" applyBorder="1"/>
    <xf numFmtId="3" fontId="11" fillId="0" borderId="3" xfId="0" applyNumberFormat="1" applyFont="1" applyFill="1" applyBorder="1"/>
    <xf numFmtId="0" fontId="22" fillId="0" borderId="5" xfId="0" applyFont="1" applyBorder="1"/>
    <xf numFmtId="3" fontId="22" fillId="0" borderId="5" xfId="0" applyNumberFormat="1" applyFont="1" applyBorder="1"/>
    <xf numFmtId="0" fontId="23" fillId="0" borderId="5" xfId="0" applyFont="1" applyFill="1" applyBorder="1"/>
    <xf numFmtId="3" fontId="22" fillId="0" borderId="5" xfId="0" applyNumberFormat="1" applyFont="1" applyFill="1" applyBorder="1"/>
    <xf numFmtId="165" fontId="22" fillId="0" borderId="0" xfId="0" applyNumberFormat="1" applyFont="1"/>
    <xf numFmtId="0" fontId="22" fillId="0" borderId="0" xfId="0" applyFont="1"/>
    <xf numFmtId="164" fontId="4" fillId="0" borderId="6" xfId="2" applyNumberFormat="1" applyFont="1" applyBorder="1" applyAlignment="1">
      <alignment horizontal="center" wrapText="1"/>
    </xf>
    <xf numFmtId="165" fontId="8" fillId="0" borderId="2" xfId="1" applyNumberFormat="1" applyFont="1" applyBorder="1"/>
    <xf numFmtId="166" fontId="1" fillId="0" borderId="2" xfId="0" applyNumberFormat="1" applyFont="1" applyBorder="1"/>
    <xf numFmtId="3" fontId="22" fillId="0" borderId="7" xfId="0" applyNumberFormat="1" applyFont="1" applyBorder="1"/>
    <xf numFmtId="3" fontId="11" fillId="0" borderId="2" xfId="0" applyNumberFormat="1" applyFont="1" applyFill="1" applyBorder="1"/>
    <xf numFmtId="3" fontId="11" fillId="0" borderId="4" xfId="0" applyNumberFormat="1" applyFont="1" applyFill="1" applyBorder="1"/>
    <xf numFmtId="0" fontId="0" fillId="0" borderId="0" xfId="0" applyFont="1" applyFill="1"/>
    <xf numFmtId="164" fontId="22" fillId="0" borderId="5" xfId="2" applyNumberFormat="1" applyFont="1" applyFill="1" applyBorder="1"/>
    <xf numFmtId="164" fontId="11" fillId="0" borderId="0" xfId="2" applyNumberFormat="1" applyFont="1" applyFill="1" applyBorder="1"/>
    <xf numFmtId="164" fontId="11" fillId="0" borderId="3" xfId="2" applyNumberFormat="1" applyFont="1" applyFill="1" applyBorder="1"/>
  </cellXfs>
  <cellStyles count="5">
    <cellStyle name="Comma" xfId="1" builtinId="3"/>
    <cellStyle name="Normal" xfId="0" builtinId="0"/>
    <cellStyle name="Normal_BLS81.XLS" xfId="4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4"/>
  <sheetViews>
    <sheetView tabSelected="1" workbookViewId="0">
      <selection activeCell="B5" sqref="B5"/>
    </sheetView>
  </sheetViews>
  <sheetFormatPr defaultColWidth="9.140625" defaultRowHeight="15" x14ac:dyDescent="0.25"/>
  <cols>
    <col min="1" max="1" width="38.7109375" customWidth="1"/>
    <col min="2" max="2" width="4.5703125" customWidth="1"/>
    <col min="3" max="3" width="9.140625" style="2"/>
    <col min="4" max="4" width="9.140625" style="14"/>
    <col min="5" max="5" width="13" style="14" customWidth="1"/>
    <col min="6" max="6" width="18.140625" bestFit="1" customWidth="1"/>
    <col min="7" max="8" width="19" bestFit="1" customWidth="1"/>
    <col min="9" max="9" width="16.7109375" customWidth="1"/>
    <col min="12" max="13" width="17" bestFit="1" customWidth="1"/>
    <col min="14" max="14" width="17" customWidth="1"/>
    <col min="15" max="15" width="18.140625" customWidth="1"/>
    <col min="16" max="16" width="17.85546875" customWidth="1"/>
    <col min="17" max="17" width="14.7109375" customWidth="1"/>
    <col min="18" max="18" width="10" customWidth="1"/>
    <col min="19" max="19" width="10.7109375" customWidth="1"/>
  </cols>
  <sheetData>
    <row r="1" spans="1:23" ht="18" x14ac:dyDescent="0.25">
      <c r="A1" s="1" t="s">
        <v>0</v>
      </c>
      <c r="D1" s="3"/>
      <c r="E1" s="3"/>
    </row>
    <row r="2" spans="1:23" s="8" customFormat="1" ht="76.5" x14ac:dyDescent="0.2">
      <c r="A2" s="4" t="s">
        <v>1</v>
      </c>
      <c r="B2" s="4"/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18" t="s">
        <v>8</v>
      </c>
      <c r="J2" s="18" t="s">
        <v>9</v>
      </c>
      <c r="K2" s="18" t="s">
        <v>10</v>
      </c>
      <c r="L2" s="6" t="s">
        <v>4</v>
      </c>
      <c r="M2" s="6" t="s">
        <v>11</v>
      </c>
      <c r="N2" s="6" t="s">
        <v>12</v>
      </c>
      <c r="O2" s="6" t="s">
        <v>13</v>
      </c>
      <c r="P2" s="57" t="s">
        <v>14</v>
      </c>
    </row>
    <row r="3" spans="1:23" s="8" customFormat="1" x14ac:dyDescent="0.25">
      <c r="A3" s="9"/>
      <c r="B3" s="9"/>
      <c r="C3" s="10"/>
      <c r="D3" s="11"/>
      <c r="E3" s="11"/>
      <c r="F3" s="12"/>
      <c r="G3" s="12"/>
      <c r="H3" s="12"/>
      <c r="I3" s="19"/>
      <c r="J3" s="19"/>
      <c r="L3" s="11"/>
      <c r="M3" s="11"/>
      <c r="N3" s="11"/>
      <c r="O3" s="13"/>
      <c r="P3" s="58"/>
    </row>
    <row r="4" spans="1:23" x14ac:dyDescent="0.25">
      <c r="A4" s="38" t="s">
        <v>68</v>
      </c>
      <c r="B4" s="22" t="s">
        <v>15</v>
      </c>
      <c r="C4" s="23">
        <v>6.7000000000000004E-2</v>
      </c>
      <c r="D4" s="24">
        <v>-0.13200000000000001</v>
      </c>
      <c r="E4" s="24">
        <v>-4.7E-2</v>
      </c>
      <c r="F4" s="25">
        <v>14018322</v>
      </c>
      <c r="G4" s="25">
        <v>172872716</v>
      </c>
      <c r="H4" s="25">
        <f>SUM(F4:G4)</f>
        <v>186891038</v>
      </c>
      <c r="I4" s="26" t="s">
        <v>16</v>
      </c>
      <c r="J4" s="26">
        <v>0</v>
      </c>
      <c r="K4" s="25" t="s">
        <v>17</v>
      </c>
      <c r="L4" s="25">
        <v>-6811505</v>
      </c>
      <c r="M4" s="25">
        <v>-44242148</v>
      </c>
      <c r="N4" s="25">
        <f t="shared" ref="N4:N5" si="0">SUM(L4:M4)</f>
        <v>-51053653</v>
      </c>
      <c r="O4" s="27">
        <f t="shared" ref="O4:O43" si="1">L4/E4</f>
        <v>144925638.29787233</v>
      </c>
      <c r="P4" s="59">
        <f t="shared" ref="P4:P43" si="2">N4/D4-O4</f>
        <v>241844460.1869761</v>
      </c>
      <c r="Q4" s="25"/>
      <c r="R4" s="25"/>
      <c r="S4" s="25"/>
      <c r="T4" s="28"/>
      <c r="U4" s="28"/>
      <c r="V4" s="28"/>
      <c r="W4" s="28"/>
    </row>
    <row r="5" spans="1:23" x14ac:dyDescent="0.25">
      <c r="A5" s="38" t="s">
        <v>69</v>
      </c>
      <c r="B5" s="22"/>
      <c r="C5" s="23">
        <v>6.6749999999999998</v>
      </c>
      <c r="D5" s="29">
        <v>-0.62</v>
      </c>
      <c r="E5" s="29">
        <v>-0.624</v>
      </c>
      <c r="F5" s="25">
        <v>26702462</v>
      </c>
      <c r="G5" s="25">
        <v>107425122</v>
      </c>
      <c r="H5" s="25">
        <f>SUM(F5:G5)</f>
        <v>134127584</v>
      </c>
      <c r="I5" s="26" t="s">
        <v>16</v>
      </c>
      <c r="J5" s="26">
        <v>0</v>
      </c>
      <c r="K5" s="26" t="s">
        <v>17</v>
      </c>
      <c r="L5" s="25">
        <v>-316013185</v>
      </c>
      <c r="M5" s="25">
        <v>-33419953</v>
      </c>
      <c r="N5" s="25">
        <f t="shared" si="0"/>
        <v>-349433138</v>
      </c>
      <c r="O5" s="27">
        <f t="shared" si="1"/>
        <v>506431386.21794873</v>
      </c>
      <c r="P5" s="59">
        <f t="shared" si="2"/>
        <v>57170449.265922248</v>
      </c>
      <c r="Q5" s="25"/>
      <c r="R5" s="25"/>
      <c r="S5" s="25"/>
      <c r="T5" s="28"/>
      <c r="U5" s="28"/>
      <c r="V5" s="28"/>
      <c r="W5" s="28"/>
    </row>
    <row r="6" spans="1:23" x14ac:dyDescent="0.25">
      <c r="A6" s="28" t="s">
        <v>18</v>
      </c>
      <c r="B6" s="30"/>
      <c r="C6" s="31">
        <v>0.28999999999999998</v>
      </c>
      <c r="D6" s="29">
        <v>-0.108</v>
      </c>
      <c r="E6" s="29">
        <v>-0.13800000000000001</v>
      </c>
      <c r="F6" s="25">
        <v>34492481</v>
      </c>
      <c r="G6" s="25">
        <v>242671542</v>
      </c>
      <c r="H6" s="25">
        <f t="shared" ref="H6:H43" si="3">SUM(F6:G6)</f>
        <v>277164023</v>
      </c>
      <c r="I6" s="26" t="s">
        <v>19</v>
      </c>
      <c r="J6" s="26">
        <v>1</v>
      </c>
      <c r="K6" s="25"/>
      <c r="L6" s="25">
        <v>-44350000</v>
      </c>
      <c r="M6" s="25">
        <v>-17509000</v>
      </c>
      <c r="N6" s="25">
        <f>SUM(L6:M6)</f>
        <v>-61859000</v>
      </c>
      <c r="O6" s="27">
        <f t="shared" si="1"/>
        <v>321376811.59420288</v>
      </c>
      <c r="P6" s="59">
        <f t="shared" si="2"/>
        <v>251391706.92431569</v>
      </c>
      <c r="Q6" s="25"/>
      <c r="R6" s="25"/>
      <c r="S6" s="25"/>
      <c r="T6" s="28"/>
      <c r="U6" s="28"/>
      <c r="V6" s="28"/>
      <c r="W6" s="28"/>
    </row>
    <row r="7" spans="1:23" x14ac:dyDescent="0.25">
      <c r="A7" s="28" t="s">
        <v>20</v>
      </c>
      <c r="B7" s="30"/>
      <c r="C7" s="31">
        <v>0.63</v>
      </c>
      <c r="D7" s="29">
        <v>-0.11600000000000001</v>
      </c>
      <c r="E7" s="29">
        <v>-0.153</v>
      </c>
      <c r="F7" s="25">
        <v>18391342</v>
      </c>
      <c r="G7" s="25">
        <v>206454247</v>
      </c>
      <c r="H7" s="25">
        <f t="shared" si="3"/>
        <v>224845589</v>
      </c>
      <c r="I7" s="26" t="s">
        <v>19</v>
      </c>
      <c r="J7" s="26">
        <v>1</v>
      </c>
      <c r="K7" s="25"/>
      <c r="L7" s="25">
        <v>-41968072</v>
      </c>
      <c r="M7" s="25">
        <v>-10099031</v>
      </c>
      <c r="N7" s="25">
        <f t="shared" ref="N7:N43" si="4">SUM(L7:M7)</f>
        <v>-52067103</v>
      </c>
      <c r="O7" s="27">
        <f t="shared" si="1"/>
        <v>274301124.18300653</v>
      </c>
      <c r="P7" s="59">
        <f t="shared" si="2"/>
        <v>174553212.02389002</v>
      </c>
      <c r="Q7" s="25"/>
      <c r="R7" s="25"/>
      <c r="S7" s="25"/>
      <c r="T7" s="28"/>
      <c r="U7" s="28"/>
      <c r="V7" s="28"/>
      <c r="W7" s="28"/>
    </row>
    <row r="8" spans="1:23" x14ac:dyDescent="0.25">
      <c r="A8" s="28" t="s">
        <v>21</v>
      </c>
      <c r="B8" s="30"/>
      <c r="C8" s="31">
        <v>0.56999999999999995</v>
      </c>
      <c r="D8" s="29">
        <v>-0.108</v>
      </c>
      <c r="E8" s="29">
        <v>-0.123</v>
      </c>
      <c r="F8" s="25">
        <v>3938504</v>
      </c>
      <c r="G8" s="25">
        <v>92258867</v>
      </c>
      <c r="H8" s="25">
        <f t="shared" si="3"/>
        <v>96197371</v>
      </c>
      <c r="I8" s="26" t="s">
        <v>19</v>
      </c>
      <c r="J8" s="26">
        <v>1</v>
      </c>
      <c r="K8" s="25"/>
      <c r="L8" s="25">
        <v>-14270400</v>
      </c>
      <c r="M8" s="25">
        <v>-6874700</v>
      </c>
      <c r="N8" s="25">
        <f t="shared" si="4"/>
        <v>-21145100</v>
      </c>
      <c r="O8" s="27">
        <f t="shared" si="1"/>
        <v>116019512.19512196</v>
      </c>
      <c r="P8" s="59">
        <f t="shared" si="2"/>
        <v>79768450.767840996</v>
      </c>
      <c r="Q8" s="25"/>
      <c r="R8" s="25"/>
      <c r="S8" s="25"/>
      <c r="T8" s="28"/>
      <c r="U8" s="28"/>
      <c r="V8" s="28"/>
      <c r="W8" s="28"/>
    </row>
    <row r="9" spans="1:23" x14ac:dyDescent="0.25">
      <c r="A9" s="28" t="s">
        <v>22</v>
      </c>
      <c r="B9" s="30"/>
      <c r="C9" s="31">
        <v>0.66</v>
      </c>
      <c r="D9" s="29">
        <v>-9.7000000000000003E-2</v>
      </c>
      <c r="E9" s="29">
        <v>-0.16500000000000001</v>
      </c>
      <c r="F9" s="25">
        <v>7787529</v>
      </c>
      <c r="G9" s="25">
        <v>86957370</v>
      </c>
      <c r="H9" s="25">
        <f t="shared" si="3"/>
        <v>94744899</v>
      </c>
      <c r="I9" s="26" t="s">
        <v>19</v>
      </c>
      <c r="J9" s="26">
        <v>1</v>
      </c>
      <c r="K9" s="25"/>
      <c r="L9" s="25">
        <v>-19342000</v>
      </c>
      <c r="M9" s="25">
        <v>1624000</v>
      </c>
      <c r="N9" s="25">
        <f t="shared" si="4"/>
        <v>-17718000</v>
      </c>
      <c r="O9" s="27">
        <f t="shared" si="1"/>
        <v>117224242.42424242</v>
      </c>
      <c r="P9" s="59">
        <f t="shared" si="2"/>
        <v>65435551.390190557</v>
      </c>
      <c r="Q9" s="25"/>
      <c r="R9" s="25"/>
      <c r="S9" s="25"/>
      <c r="T9" s="28"/>
      <c r="U9" s="28"/>
      <c r="V9" s="28"/>
      <c r="W9" s="28"/>
    </row>
    <row r="10" spans="1:23" x14ac:dyDescent="0.25">
      <c r="A10" s="28" t="s">
        <v>23</v>
      </c>
      <c r="B10" s="32"/>
      <c r="C10" s="31">
        <v>0.19</v>
      </c>
      <c r="D10" s="29">
        <v>-0.111</v>
      </c>
      <c r="E10" s="29">
        <v>-0.22800000000000001</v>
      </c>
      <c r="F10" s="25">
        <v>3667517</v>
      </c>
      <c r="G10" s="25">
        <v>36029523</v>
      </c>
      <c r="H10" s="25">
        <f t="shared" si="3"/>
        <v>39697040</v>
      </c>
      <c r="I10" s="26" t="s">
        <v>24</v>
      </c>
      <c r="J10" s="26">
        <v>6</v>
      </c>
      <c r="K10" s="25"/>
      <c r="L10" s="25">
        <v>-12246000</v>
      </c>
      <c r="M10" s="25">
        <v>1948000</v>
      </c>
      <c r="N10" s="25">
        <f t="shared" si="4"/>
        <v>-10298000</v>
      </c>
      <c r="O10" s="27">
        <f t="shared" si="1"/>
        <v>53710526.315789469</v>
      </c>
      <c r="P10" s="59">
        <f t="shared" si="2"/>
        <v>39064248.458985306</v>
      </c>
      <c r="Q10" s="25"/>
      <c r="R10" s="25"/>
      <c r="S10" s="25"/>
      <c r="T10" s="28"/>
      <c r="U10" s="28"/>
      <c r="V10" s="28"/>
      <c r="W10" s="28"/>
    </row>
    <row r="11" spans="1:23" x14ac:dyDescent="0.25">
      <c r="A11" s="28" t="s">
        <v>25</v>
      </c>
      <c r="B11" s="32"/>
      <c r="C11" s="31">
        <v>0.61</v>
      </c>
      <c r="D11" s="29">
        <v>-0.129</v>
      </c>
      <c r="E11" s="29">
        <v>-0.246</v>
      </c>
      <c r="F11" s="25">
        <v>3004907</v>
      </c>
      <c r="G11" s="25">
        <v>72587287</v>
      </c>
      <c r="H11" s="25">
        <f t="shared" si="3"/>
        <v>75592194</v>
      </c>
      <c r="I11" s="26" t="s">
        <v>19</v>
      </c>
      <c r="J11" s="26">
        <v>1</v>
      </c>
      <c r="K11" s="25"/>
      <c r="L11" s="25">
        <v>-25665000</v>
      </c>
      <c r="M11" s="25">
        <v>5139000</v>
      </c>
      <c r="N11" s="25">
        <f t="shared" si="4"/>
        <v>-20526000</v>
      </c>
      <c r="O11" s="27">
        <f t="shared" si="1"/>
        <v>104329268.29268293</v>
      </c>
      <c r="P11" s="59">
        <f t="shared" si="2"/>
        <v>54787010.777084514</v>
      </c>
      <c r="Q11" s="25"/>
      <c r="R11" s="25"/>
      <c r="S11" s="25"/>
      <c r="T11" s="28"/>
      <c r="U11" s="28"/>
      <c r="V11" s="28"/>
      <c r="W11" s="28"/>
    </row>
    <row r="12" spans="1:23" x14ac:dyDescent="0.25">
      <c r="A12" s="28" t="s">
        <v>26</v>
      </c>
      <c r="B12" s="32"/>
      <c r="C12" s="31">
        <v>0.12</v>
      </c>
      <c r="D12" s="29">
        <v>-0.08</v>
      </c>
      <c r="E12" s="29">
        <v>-0.217</v>
      </c>
      <c r="F12" s="25">
        <v>2877642</v>
      </c>
      <c r="G12" s="25">
        <v>13358913</v>
      </c>
      <c r="H12" s="25">
        <f t="shared" si="3"/>
        <v>16236555</v>
      </c>
      <c r="I12" s="26" t="s">
        <v>24</v>
      </c>
      <c r="J12" s="26">
        <v>6</v>
      </c>
      <c r="K12" s="25"/>
      <c r="L12" s="25">
        <v>-4658246</v>
      </c>
      <c r="M12" s="25">
        <v>665200</v>
      </c>
      <c r="N12" s="25">
        <f t="shared" si="4"/>
        <v>-3993046</v>
      </c>
      <c r="O12" s="27">
        <f t="shared" si="1"/>
        <v>21466571.428571429</v>
      </c>
      <c r="P12" s="59">
        <f t="shared" si="2"/>
        <v>28446503.571428571</v>
      </c>
      <c r="Q12" s="25"/>
      <c r="R12" s="25"/>
      <c r="S12" s="25"/>
      <c r="T12" s="28"/>
      <c r="U12" s="28"/>
      <c r="V12" s="28"/>
      <c r="W12" s="28"/>
    </row>
    <row r="13" spans="1:23" x14ac:dyDescent="0.25">
      <c r="A13" s="28" t="s">
        <v>27</v>
      </c>
      <c r="B13" s="30"/>
      <c r="C13" s="31">
        <v>0.33</v>
      </c>
      <c r="D13" s="29">
        <v>-3.7999999999999999E-2</v>
      </c>
      <c r="E13" s="29">
        <v>-1.9E-2</v>
      </c>
      <c r="F13" s="25">
        <v>9436625</v>
      </c>
      <c r="G13" s="25">
        <v>57792538</v>
      </c>
      <c r="H13" s="25">
        <f t="shared" si="3"/>
        <v>67229163</v>
      </c>
      <c r="I13" s="20" t="s">
        <v>19</v>
      </c>
      <c r="J13" s="20">
        <v>1</v>
      </c>
      <c r="K13" s="25"/>
      <c r="L13" s="25">
        <v>-1372000</v>
      </c>
      <c r="M13" s="25">
        <v>-3019000</v>
      </c>
      <c r="N13" s="25">
        <f t="shared" si="4"/>
        <v>-4391000</v>
      </c>
      <c r="O13" s="27">
        <f t="shared" si="1"/>
        <v>72210526.315789476</v>
      </c>
      <c r="P13" s="59">
        <f t="shared" si="2"/>
        <v>43342105.263157889</v>
      </c>
      <c r="Q13" s="25"/>
      <c r="R13" s="25"/>
      <c r="S13" s="25"/>
      <c r="T13" s="28"/>
      <c r="U13" s="28"/>
      <c r="V13" s="28"/>
      <c r="W13" s="28"/>
    </row>
    <row r="14" spans="1:23" x14ac:dyDescent="0.25">
      <c r="A14" s="28" t="s">
        <v>28</v>
      </c>
      <c r="B14" s="32"/>
      <c r="C14" s="31">
        <v>0.48</v>
      </c>
      <c r="D14" s="29">
        <v>-9.9000000000000005E-2</v>
      </c>
      <c r="E14" s="29">
        <v>-0.13600000000000001</v>
      </c>
      <c r="F14" s="25">
        <v>3800206</v>
      </c>
      <c r="G14" s="25">
        <v>54414034</v>
      </c>
      <c r="H14" s="25">
        <f t="shared" si="3"/>
        <v>58214240</v>
      </c>
      <c r="I14" s="26" t="s">
        <v>19</v>
      </c>
      <c r="J14" s="26">
        <v>1</v>
      </c>
      <c r="K14" s="25"/>
      <c r="L14" s="25">
        <v>-9728000</v>
      </c>
      <c r="M14" s="25">
        <v>-3165000</v>
      </c>
      <c r="N14" s="25">
        <f t="shared" si="4"/>
        <v>-12893000</v>
      </c>
      <c r="O14" s="27">
        <f t="shared" si="1"/>
        <v>71529411.764705881</v>
      </c>
      <c r="P14" s="59">
        <f t="shared" si="2"/>
        <v>58702911.467617348</v>
      </c>
      <c r="Q14" s="25"/>
      <c r="R14" s="25"/>
      <c r="S14" s="25"/>
      <c r="T14" s="28"/>
      <c r="U14" s="28"/>
      <c r="V14" s="28"/>
      <c r="W14" s="28"/>
    </row>
    <row r="15" spans="1:23" x14ac:dyDescent="0.25">
      <c r="A15" s="38" t="s">
        <v>29</v>
      </c>
      <c r="B15" s="22" t="s">
        <v>30</v>
      </c>
      <c r="C15" s="23">
        <v>1.43</v>
      </c>
      <c r="D15" s="29">
        <v>-0.217</v>
      </c>
      <c r="E15" s="29">
        <v>-0.16500000000000001</v>
      </c>
      <c r="F15" s="25">
        <v>5193138</v>
      </c>
      <c r="G15" s="25">
        <v>47300620</v>
      </c>
      <c r="H15" s="25">
        <f t="shared" si="3"/>
        <v>52493758</v>
      </c>
      <c r="I15" s="26" t="s">
        <v>16</v>
      </c>
      <c r="J15" s="26" t="s">
        <v>31</v>
      </c>
      <c r="K15" s="25" t="s">
        <v>32</v>
      </c>
      <c r="L15" s="25">
        <v>-10752000</v>
      </c>
      <c r="M15" s="25">
        <v>-5290000</v>
      </c>
      <c r="N15" s="25">
        <f t="shared" si="4"/>
        <v>-16042000</v>
      </c>
      <c r="O15" s="27">
        <f t="shared" si="1"/>
        <v>65163636.36363636</v>
      </c>
      <c r="P15" s="59">
        <f t="shared" si="2"/>
        <v>8762630.9174696356</v>
      </c>
      <c r="Q15" s="25"/>
      <c r="R15" s="25"/>
      <c r="S15" s="25"/>
      <c r="T15" s="28"/>
      <c r="U15" s="28"/>
      <c r="V15" s="28"/>
      <c r="W15" s="28"/>
    </row>
    <row r="16" spans="1:23" x14ac:dyDescent="0.25">
      <c r="A16" s="63" t="s">
        <v>71</v>
      </c>
      <c r="B16" s="30"/>
      <c r="C16" s="23">
        <v>4.08</v>
      </c>
      <c r="D16" s="29">
        <v>-5.8000000000000003E-2</v>
      </c>
      <c r="E16" s="29">
        <v>-3.5999999999999997E-2</v>
      </c>
      <c r="F16" s="25">
        <v>2368633</v>
      </c>
      <c r="G16" s="25">
        <v>28909041</v>
      </c>
      <c r="H16" s="25">
        <f t="shared" si="3"/>
        <v>31277674</v>
      </c>
      <c r="I16" s="26" t="s">
        <v>24</v>
      </c>
      <c r="J16" s="26">
        <v>6</v>
      </c>
      <c r="K16" s="25"/>
      <c r="L16" s="25">
        <v>-1295400</v>
      </c>
      <c r="M16" s="25">
        <v>-1001500</v>
      </c>
      <c r="N16" s="25">
        <f t="shared" si="4"/>
        <v>-2296900</v>
      </c>
      <c r="O16" s="27">
        <f t="shared" si="1"/>
        <v>35983333.333333336</v>
      </c>
      <c r="P16" s="59">
        <f t="shared" si="2"/>
        <v>3618390.8045976982</v>
      </c>
      <c r="Q16" s="25"/>
      <c r="R16" s="25"/>
      <c r="S16" s="25"/>
      <c r="T16" s="28"/>
      <c r="U16" s="28"/>
      <c r="V16" s="28"/>
      <c r="W16" s="28"/>
    </row>
    <row r="17" spans="1:23" x14ac:dyDescent="0.25">
      <c r="A17" s="63" t="s">
        <v>70</v>
      </c>
      <c r="B17" s="30"/>
      <c r="C17" s="23">
        <v>0.03</v>
      </c>
      <c r="D17" s="29">
        <v>-3.6999999999999998E-2</v>
      </c>
      <c r="E17" s="29">
        <v>-0.113</v>
      </c>
      <c r="F17" s="25">
        <v>2241915</v>
      </c>
      <c r="G17" s="25">
        <v>10230683</v>
      </c>
      <c r="H17" s="25">
        <f t="shared" si="3"/>
        <v>12472598</v>
      </c>
      <c r="I17" s="26" t="s">
        <v>24</v>
      </c>
      <c r="J17" s="26">
        <v>6</v>
      </c>
      <c r="K17" s="25"/>
      <c r="L17" s="25">
        <v>-1677700</v>
      </c>
      <c r="M17" s="25">
        <v>461600</v>
      </c>
      <c r="N17" s="25">
        <f t="shared" si="4"/>
        <v>-1216100</v>
      </c>
      <c r="O17" s="27">
        <f t="shared" si="1"/>
        <v>14846902.654867256</v>
      </c>
      <c r="P17" s="59">
        <f t="shared" si="2"/>
        <v>18020664.91270031</v>
      </c>
      <c r="Q17" s="25"/>
      <c r="R17" s="25"/>
      <c r="S17" s="25"/>
      <c r="T17" s="28"/>
      <c r="U17" s="28"/>
      <c r="V17" s="28"/>
      <c r="W17" s="28"/>
    </row>
    <row r="18" spans="1:23" x14ac:dyDescent="0.25">
      <c r="A18" s="38" t="s">
        <v>73</v>
      </c>
      <c r="B18" s="32" t="s">
        <v>33</v>
      </c>
      <c r="C18" s="23">
        <v>0.11</v>
      </c>
      <c r="D18" s="29">
        <v>-0.10199999999999999</v>
      </c>
      <c r="E18" s="29">
        <v>-1.0999999999999999E-2</v>
      </c>
      <c r="F18" s="25">
        <v>7071188</v>
      </c>
      <c r="G18" s="25">
        <v>29191536</v>
      </c>
      <c r="H18" s="25">
        <f t="shared" si="3"/>
        <v>36262724</v>
      </c>
      <c r="I18" s="26" t="s">
        <v>16</v>
      </c>
      <c r="J18" s="26" t="s">
        <v>31</v>
      </c>
      <c r="K18" s="25" t="s">
        <v>32</v>
      </c>
      <c r="L18" s="25">
        <v>-436000</v>
      </c>
      <c r="M18" s="25">
        <v>-9893000</v>
      </c>
      <c r="N18" s="25">
        <f t="shared" si="4"/>
        <v>-10329000</v>
      </c>
      <c r="O18" s="27">
        <f t="shared" si="1"/>
        <v>39636363.63636364</v>
      </c>
      <c r="P18" s="59">
        <f t="shared" si="2"/>
        <v>61628342.245989308</v>
      </c>
      <c r="Q18" s="25"/>
      <c r="R18" s="25"/>
      <c r="S18" s="25"/>
      <c r="T18" s="28"/>
      <c r="U18" s="28"/>
      <c r="V18" s="28"/>
      <c r="W18" s="28"/>
    </row>
    <row r="19" spans="1:23" x14ac:dyDescent="0.25">
      <c r="A19" s="38" t="s">
        <v>72</v>
      </c>
      <c r="B19" s="32"/>
      <c r="C19" s="23">
        <v>0.02</v>
      </c>
      <c r="D19" s="29">
        <v>-4.1000000000000002E-2</v>
      </c>
      <c r="E19" s="29">
        <v>-1.4E-2</v>
      </c>
      <c r="F19" s="25">
        <v>1262726</v>
      </c>
      <c r="G19" s="25">
        <v>3471429</v>
      </c>
      <c r="H19" s="25">
        <f t="shared" si="3"/>
        <v>4734155</v>
      </c>
      <c r="I19" s="26" t="s">
        <v>16</v>
      </c>
      <c r="J19" s="26" t="s">
        <v>31</v>
      </c>
      <c r="K19" s="25" t="s">
        <v>32</v>
      </c>
      <c r="L19" s="25">
        <v>-74000</v>
      </c>
      <c r="M19" s="25">
        <v>-668000</v>
      </c>
      <c r="N19" s="25">
        <f t="shared" si="4"/>
        <v>-742000</v>
      </c>
      <c r="O19" s="27">
        <f t="shared" si="1"/>
        <v>5285714.2857142854</v>
      </c>
      <c r="P19" s="59">
        <f t="shared" si="2"/>
        <v>12811846.689895472</v>
      </c>
      <c r="Q19" s="25"/>
      <c r="R19" s="25"/>
      <c r="S19" s="25"/>
      <c r="T19" s="28"/>
      <c r="U19" s="28"/>
      <c r="V19" s="28"/>
      <c r="W19" s="28"/>
    </row>
    <row r="20" spans="1:23" x14ac:dyDescent="0.25">
      <c r="A20" s="39" t="s">
        <v>34</v>
      </c>
      <c r="B20" s="30"/>
      <c r="C20" s="23">
        <v>0.21</v>
      </c>
      <c r="D20" s="29">
        <v>-0.14799999999999999</v>
      </c>
      <c r="E20" s="29">
        <v>-0.30099999999999999</v>
      </c>
      <c r="F20" s="25">
        <v>3710813</v>
      </c>
      <c r="G20" s="25">
        <v>24570446</v>
      </c>
      <c r="H20" s="25">
        <f t="shared" si="3"/>
        <v>28281259</v>
      </c>
      <c r="I20" s="26" t="s">
        <v>24</v>
      </c>
      <c r="J20" s="26">
        <v>6</v>
      </c>
      <c r="K20" s="25"/>
      <c r="L20" s="25">
        <v>-11947200</v>
      </c>
      <c r="M20" s="25">
        <v>1530000</v>
      </c>
      <c r="N20" s="25">
        <f t="shared" si="4"/>
        <v>-10417200</v>
      </c>
      <c r="O20" s="27">
        <f t="shared" si="1"/>
        <v>39691694.35215947</v>
      </c>
      <c r="P20" s="59">
        <f t="shared" si="2"/>
        <v>30694792.134327024</v>
      </c>
      <c r="Q20" s="25"/>
      <c r="R20" s="25"/>
      <c r="S20" s="25"/>
      <c r="T20" s="28"/>
      <c r="U20" s="28"/>
      <c r="V20" s="28"/>
      <c r="W20" s="28"/>
    </row>
    <row r="21" spans="1:23" x14ac:dyDescent="0.25">
      <c r="A21" s="39" t="s">
        <v>35</v>
      </c>
      <c r="B21" s="30"/>
      <c r="C21" s="23">
        <v>0.84</v>
      </c>
      <c r="D21" s="29">
        <v>-5.2999999999999999E-2</v>
      </c>
      <c r="E21" s="29">
        <v>-3.1E-2</v>
      </c>
      <c r="F21" s="25">
        <v>3071235</v>
      </c>
      <c r="G21" s="25">
        <v>24156144</v>
      </c>
      <c r="H21" s="25">
        <f t="shared" si="3"/>
        <v>27227379</v>
      </c>
      <c r="I21" s="26" t="s">
        <v>19</v>
      </c>
      <c r="J21" s="26">
        <v>1</v>
      </c>
      <c r="K21" s="25"/>
      <c r="L21" s="25">
        <v>-878000</v>
      </c>
      <c r="M21" s="25">
        <v>-1371000</v>
      </c>
      <c r="N21" s="25">
        <f t="shared" si="4"/>
        <v>-2249000</v>
      </c>
      <c r="O21" s="27">
        <f>L21/E21</f>
        <v>28322580.64516129</v>
      </c>
      <c r="P21" s="59">
        <f>N21/D21-O21</f>
        <v>14111381.618989658</v>
      </c>
      <c r="Q21" s="25"/>
      <c r="R21" s="25"/>
      <c r="S21" s="25"/>
      <c r="T21" s="28"/>
      <c r="U21" s="28"/>
      <c r="V21" s="28"/>
      <c r="W21" s="28"/>
    </row>
    <row r="22" spans="1:23" x14ac:dyDescent="0.25">
      <c r="A22" s="39" t="s">
        <v>36</v>
      </c>
      <c r="B22" s="30"/>
      <c r="C22" s="23">
        <v>0</v>
      </c>
      <c r="D22" s="29">
        <v>-5.0999999999999997E-2</v>
      </c>
      <c r="E22" s="29">
        <v>-0.13300000000000001</v>
      </c>
      <c r="F22" s="25">
        <v>956725</v>
      </c>
      <c r="G22" s="25">
        <v>2487527</v>
      </c>
      <c r="H22" s="25">
        <f t="shared" si="3"/>
        <v>3444252</v>
      </c>
      <c r="I22" s="26" t="s">
        <v>24</v>
      </c>
      <c r="J22" s="26">
        <v>6</v>
      </c>
      <c r="K22" s="25"/>
      <c r="L22" s="25">
        <v>-555600</v>
      </c>
      <c r="M22" s="25">
        <v>-171500</v>
      </c>
      <c r="N22" s="25">
        <f t="shared" si="4"/>
        <v>-727100</v>
      </c>
      <c r="O22" s="27">
        <f t="shared" si="1"/>
        <v>4177443.6090225563</v>
      </c>
      <c r="P22" s="59">
        <f t="shared" si="2"/>
        <v>10079419.136075484</v>
      </c>
      <c r="Q22" s="25"/>
      <c r="R22" s="25"/>
      <c r="S22" s="25"/>
      <c r="T22" s="28"/>
      <c r="U22" s="28"/>
      <c r="V22" s="28"/>
      <c r="W22" s="28"/>
    </row>
    <row r="23" spans="1:23" x14ac:dyDescent="0.25">
      <c r="A23" s="39" t="s">
        <v>37</v>
      </c>
      <c r="B23" s="30"/>
      <c r="C23" s="23">
        <v>0.79</v>
      </c>
      <c r="D23" s="16">
        <v>-0.11799999999999999</v>
      </c>
      <c r="E23" s="16">
        <v>-0.15</v>
      </c>
      <c r="F23" s="25">
        <v>2260234</v>
      </c>
      <c r="G23" s="25">
        <v>22464729</v>
      </c>
      <c r="H23" s="25">
        <f t="shared" si="3"/>
        <v>24724963</v>
      </c>
      <c r="I23" s="26" t="s">
        <v>19</v>
      </c>
      <c r="J23" s="26">
        <v>1</v>
      </c>
      <c r="K23" s="25"/>
      <c r="L23" s="25">
        <v>-4473008</v>
      </c>
      <c r="M23" s="25">
        <v>-985697</v>
      </c>
      <c r="N23" s="25">
        <f t="shared" si="4"/>
        <v>-5458705</v>
      </c>
      <c r="O23" s="27">
        <f t="shared" si="1"/>
        <v>29820053.333333336</v>
      </c>
      <c r="P23" s="59">
        <f t="shared" si="2"/>
        <v>16440158.531073444</v>
      </c>
      <c r="Q23" s="25"/>
      <c r="R23" s="25"/>
      <c r="S23" s="25"/>
      <c r="T23" s="28"/>
      <c r="U23" s="28"/>
      <c r="V23" s="28"/>
      <c r="W23" s="28"/>
    </row>
    <row r="24" spans="1:23" x14ac:dyDescent="0.25">
      <c r="A24" s="39" t="s">
        <v>38</v>
      </c>
      <c r="B24" s="30"/>
      <c r="C24" s="23">
        <v>1.96</v>
      </c>
      <c r="D24" s="29">
        <v>-0.13300000000000001</v>
      </c>
      <c r="E24" s="29">
        <v>-0.104</v>
      </c>
      <c r="F24" s="25">
        <v>1371685</v>
      </c>
      <c r="G24" s="25">
        <v>20319787</v>
      </c>
      <c r="H24" s="25">
        <f t="shared" si="3"/>
        <v>21691472</v>
      </c>
      <c r="I24" s="26" t="s">
        <v>24</v>
      </c>
      <c r="J24" s="26">
        <v>6</v>
      </c>
      <c r="K24" s="25"/>
      <c r="L24" s="25">
        <v>-2602000</v>
      </c>
      <c r="M24" s="25">
        <v>-1601000</v>
      </c>
      <c r="N24" s="25">
        <f t="shared" si="4"/>
        <v>-4203000</v>
      </c>
      <c r="O24" s="27">
        <f t="shared" si="1"/>
        <v>25019230.769230772</v>
      </c>
      <c r="P24" s="59">
        <f t="shared" si="2"/>
        <v>6582272.9901677221</v>
      </c>
      <c r="Q24" s="25"/>
      <c r="R24" s="25"/>
      <c r="S24" s="25"/>
      <c r="T24" s="28"/>
      <c r="U24" s="28"/>
      <c r="V24" s="28"/>
      <c r="W24" s="28"/>
    </row>
    <row r="25" spans="1:23" x14ac:dyDescent="0.25">
      <c r="A25" s="39" t="s">
        <v>39</v>
      </c>
      <c r="B25" s="22" t="s">
        <v>30</v>
      </c>
      <c r="C25" s="23">
        <v>5.5449999999999999</v>
      </c>
      <c r="D25" s="29">
        <v>-0.64300000000000002</v>
      </c>
      <c r="E25" s="29">
        <v>-0.63900000000000001</v>
      </c>
      <c r="F25" s="25">
        <v>1742199</v>
      </c>
      <c r="G25" s="25">
        <v>19626079</v>
      </c>
      <c r="H25" s="25">
        <f t="shared" si="3"/>
        <v>21368278</v>
      </c>
      <c r="I25" s="26" t="s">
        <v>16</v>
      </c>
      <c r="J25" s="26">
        <v>0</v>
      </c>
      <c r="K25" s="25" t="s">
        <v>17</v>
      </c>
      <c r="L25" s="25">
        <v>-38006978</v>
      </c>
      <c r="M25" s="25">
        <v>-4282100</v>
      </c>
      <c r="N25" s="25">
        <f t="shared" si="4"/>
        <v>-42289078</v>
      </c>
      <c r="O25" s="27">
        <f t="shared" si="1"/>
        <v>59478838.810641624</v>
      </c>
      <c r="P25" s="59">
        <f t="shared" si="2"/>
        <v>6289556.2126865238</v>
      </c>
      <c r="Q25" s="25"/>
      <c r="R25" s="25"/>
      <c r="S25" s="25"/>
      <c r="T25" s="28"/>
      <c r="U25" s="28"/>
      <c r="V25" s="28"/>
      <c r="W25" s="28"/>
    </row>
    <row r="26" spans="1:23" x14ac:dyDescent="0.25">
      <c r="A26" s="38" t="s">
        <v>40</v>
      </c>
      <c r="B26" s="21"/>
      <c r="C26" s="23">
        <v>5.7</v>
      </c>
      <c r="D26" s="29">
        <v>0.13500000000000001</v>
      </c>
      <c r="E26" s="29">
        <v>0.16800000000000001</v>
      </c>
      <c r="F26" s="25">
        <v>1449460</v>
      </c>
      <c r="G26" s="25">
        <v>13968832</v>
      </c>
      <c r="H26" s="25">
        <f t="shared" si="3"/>
        <v>15418292</v>
      </c>
      <c r="I26" s="26" t="s">
        <v>24</v>
      </c>
      <c r="J26" s="20" t="s">
        <v>31</v>
      </c>
      <c r="K26" s="25"/>
      <c r="L26" s="25">
        <v>2429000</v>
      </c>
      <c r="M26" s="25">
        <v>-328000</v>
      </c>
      <c r="N26" s="25">
        <f t="shared" si="4"/>
        <v>2101000</v>
      </c>
      <c r="O26" s="27">
        <f t="shared" si="1"/>
        <v>14458333.333333332</v>
      </c>
      <c r="P26" s="59">
        <f t="shared" si="2"/>
        <v>1104629.6296296306</v>
      </c>
      <c r="Q26" s="25"/>
      <c r="R26" s="25"/>
      <c r="S26" s="25"/>
      <c r="T26" s="28"/>
      <c r="U26" s="28"/>
      <c r="V26" s="28"/>
      <c r="W26" s="28"/>
    </row>
    <row r="27" spans="1:23" x14ac:dyDescent="0.25">
      <c r="A27" s="39" t="s">
        <v>41</v>
      </c>
      <c r="B27" s="30"/>
      <c r="C27" s="23">
        <v>0</v>
      </c>
      <c r="D27" s="29">
        <v>-0.13600000000000001</v>
      </c>
      <c r="E27" s="29">
        <v>-0.217</v>
      </c>
      <c r="F27" s="25">
        <v>1500704</v>
      </c>
      <c r="G27" s="25">
        <v>13765966</v>
      </c>
      <c r="H27" s="25">
        <f t="shared" si="3"/>
        <v>15266670</v>
      </c>
      <c r="I27" s="26" t="s">
        <v>24</v>
      </c>
      <c r="J27" s="26">
        <v>6</v>
      </c>
      <c r="K27" s="25"/>
      <c r="L27" s="25">
        <v>-4518799</v>
      </c>
      <c r="M27" s="25">
        <v>141047</v>
      </c>
      <c r="N27" s="25">
        <f t="shared" si="4"/>
        <v>-4377752</v>
      </c>
      <c r="O27" s="27">
        <f t="shared" si="1"/>
        <v>20823958.525345623</v>
      </c>
      <c r="P27" s="59">
        <f t="shared" si="2"/>
        <v>11365394.415830843</v>
      </c>
      <c r="Q27" s="25"/>
      <c r="R27" s="25"/>
      <c r="S27" s="25"/>
      <c r="T27" s="28"/>
      <c r="U27" s="28"/>
      <c r="V27" s="28"/>
      <c r="W27" s="28"/>
    </row>
    <row r="28" spans="1:23" x14ac:dyDescent="0.25">
      <c r="A28" s="39" t="s">
        <v>42</v>
      </c>
      <c r="B28" s="22" t="s">
        <v>43</v>
      </c>
      <c r="C28" s="23">
        <v>0</v>
      </c>
      <c r="D28" s="29">
        <v>-0.218</v>
      </c>
      <c r="E28" s="16">
        <v>0</v>
      </c>
      <c r="F28" s="25">
        <v>31109</v>
      </c>
      <c r="G28" s="25">
        <v>8004988</v>
      </c>
      <c r="H28" s="25">
        <f t="shared" si="3"/>
        <v>8036097</v>
      </c>
      <c r="I28" s="26" t="s">
        <v>24</v>
      </c>
      <c r="J28" s="26" t="s">
        <v>31</v>
      </c>
      <c r="K28" s="25"/>
      <c r="L28" s="25">
        <v>-2330008</v>
      </c>
      <c r="M28" s="25"/>
      <c r="N28" s="25">
        <f t="shared" si="4"/>
        <v>-2330008</v>
      </c>
      <c r="O28" s="27"/>
      <c r="P28" s="59">
        <f t="shared" si="2"/>
        <v>10688110.091743119</v>
      </c>
      <c r="Q28" s="25"/>
      <c r="R28" s="25"/>
      <c r="S28" s="25"/>
      <c r="T28" s="28"/>
      <c r="U28" s="28"/>
      <c r="V28" s="28"/>
      <c r="W28" s="28"/>
    </row>
    <row r="29" spans="1:23" x14ac:dyDescent="0.25">
      <c r="A29" s="39" t="s">
        <v>44</v>
      </c>
      <c r="B29" s="33" t="s">
        <v>30</v>
      </c>
      <c r="C29" s="23">
        <v>1.7</v>
      </c>
      <c r="D29" s="29">
        <v>-0.33600000000000002</v>
      </c>
      <c r="E29" s="29">
        <v>-0.29099999999999998</v>
      </c>
      <c r="F29" s="25">
        <v>656582</v>
      </c>
      <c r="G29" s="25">
        <v>6721325</v>
      </c>
      <c r="H29" s="25">
        <f t="shared" si="3"/>
        <v>7377907</v>
      </c>
      <c r="I29" s="26" t="s">
        <v>16</v>
      </c>
      <c r="J29" s="26" t="s">
        <v>31</v>
      </c>
      <c r="K29" s="25" t="s">
        <v>32</v>
      </c>
      <c r="L29" s="25">
        <v>-3342800</v>
      </c>
      <c r="M29" s="25">
        <v>-1064500</v>
      </c>
      <c r="N29" s="25">
        <f t="shared" si="4"/>
        <v>-4407300</v>
      </c>
      <c r="O29" s="27">
        <f t="shared" si="1"/>
        <v>11487285.223367698</v>
      </c>
      <c r="P29" s="59">
        <f t="shared" si="2"/>
        <v>1629679.062346587</v>
      </c>
      <c r="Q29" s="25"/>
      <c r="R29" s="25"/>
      <c r="S29" s="25"/>
      <c r="T29" s="28"/>
      <c r="U29" s="28"/>
      <c r="V29" s="28"/>
      <c r="W29" s="28"/>
    </row>
    <row r="30" spans="1:23" x14ac:dyDescent="0.25">
      <c r="A30" s="39" t="s">
        <v>45</v>
      </c>
      <c r="B30" s="22" t="s">
        <v>46</v>
      </c>
      <c r="C30" s="23">
        <v>0</v>
      </c>
      <c r="D30" s="29">
        <v>0.13900000000000001</v>
      </c>
      <c r="E30" s="29">
        <v>0</v>
      </c>
      <c r="F30" s="25">
        <v>-203158</v>
      </c>
      <c r="G30" s="25">
        <v>6393440</v>
      </c>
      <c r="H30" s="25">
        <f t="shared" si="3"/>
        <v>6190282</v>
      </c>
      <c r="I30" s="26" t="s">
        <v>24</v>
      </c>
      <c r="J30" s="20" t="s">
        <v>31</v>
      </c>
      <c r="K30" s="25"/>
      <c r="L30" s="25">
        <v>750875</v>
      </c>
      <c r="M30" s="25">
        <v>0</v>
      </c>
      <c r="N30" s="25">
        <f t="shared" si="4"/>
        <v>750875</v>
      </c>
      <c r="O30" s="27"/>
      <c r="P30" s="59">
        <f t="shared" si="2"/>
        <v>5401978.4172661863</v>
      </c>
      <c r="Q30" s="25"/>
      <c r="R30" s="25"/>
      <c r="S30" s="25"/>
      <c r="T30" s="28"/>
      <c r="U30" s="28"/>
      <c r="V30" s="28"/>
      <c r="W30" s="28"/>
    </row>
    <row r="31" spans="1:23" x14ac:dyDescent="0.25">
      <c r="A31" s="39" t="s">
        <v>47</v>
      </c>
      <c r="B31" s="30"/>
      <c r="C31" s="23">
        <v>0.56000000000000005</v>
      </c>
      <c r="D31" s="29">
        <v>-0.11799999999999999</v>
      </c>
      <c r="E31" s="29">
        <v>-0.15</v>
      </c>
      <c r="F31" s="25">
        <v>413333</v>
      </c>
      <c r="G31" s="25">
        <v>4477638</v>
      </c>
      <c r="H31" s="25">
        <f t="shared" si="3"/>
        <v>4890971</v>
      </c>
      <c r="I31" s="26" t="s">
        <v>19</v>
      </c>
      <c r="J31" s="26">
        <v>1</v>
      </c>
      <c r="K31" s="25"/>
      <c r="L31" s="25">
        <v>-868300</v>
      </c>
      <c r="M31" s="25">
        <v>-324500</v>
      </c>
      <c r="N31" s="25">
        <f t="shared" si="4"/>
        <v>-1192800</v>
      </c>
      <c r="O31" s="27">
        <f t="shared" si="1"/>
        <v>5788666.666666667</v>
      </c>
      <c r="P31" s="59">
        <f t="shared" si="2"/>
        <v>4319807.9096045205</v>
      </c>
      <c r="Q31" s="25"/>
      <c r="R31" s="25"/>
      <c r="S31" s="25"/>
      <c r="T31" s="28"/>
      <c r="U31" s="28"/>
      <c r="V31" s="28"/>
      <c r="W31" s="28"/>
    </row>
    <row r="32" spans="1:23" x14ac:dyDescent="0.25">
      <c r="A32" s="39" t="s">
        <v>48</v>
      </c>
      <c r="B32" s="22" t="s">
        <v>30</v>
      </c>
      <c r="C32" s="23">
        <v>0.72</v>
      </c>
      <c r="D32" s="29">
        <v>-0.498</v>
      </c>
      <c r="E32" s="29">
        <v>-0.47599999999999998</v>
      </c>
      <c r="F32" s="25">
        <v>342595</v>
      </c>
      <c r="G32" s="25">
        <v>2468499</v>
      </c>
      <c r="H32" s="25">
        <f t="shared" si="3"/>
        <v>2811094</v>
      </c>
      <c r="I32" s="26" t="s">
        <v>16</v>
      </c>
      <c r="J32" s="26" t="s">
        <v>31</v>
      </c>
      <c r="K32" s="25" t="s">
        <v>32</v>
      </c>
      <c r="L32" s="25">
        <v>-2668100</v>
      </c>
      <c r="M32" s="25">
        <v>-461800</v>
      </c>
      <c r="N32" s="25">
        <f t="shared" si="4"/>
        <v>-3129900</v>
      </c>
      <c r="O32" s="27">
        <f t="shared" si="1"/>
        <v>5605252.1008403366</v>
      </c>
      <c r="P32" s="59">
        <f t="shared" si="2"/>
        <v>679687.6581958076</v>
      </c>
      <c r="Q32" s="25"/>
      <c r="R32" s="25"/>
      <c r="S32" s="25"/>
      <c r="T32" s="28"/>
      <c r="U32" s="28"/>
      <c r="V32" s="28"/>
      <c r="W32" s="28"/>
    </row>
    <row r="33" spans="1:23" x14ac:dyDescent="0.25">
      <c r="A33" s="39" t="s">
        <v>49</v>
      </c>
      <c r="B33" s="22" t="s">
        <v>30</v>
      </c>
      <c r="C33" s="23">
        <v>0</v>
      </c>
      <c r="D33" s="29">
        <v>-0.59899999999999998</v>
      </c>
      <c r="E33" s="29">
        <v>-0.59599999999999997</v>
      </c>
      <c r="F33" s="25">
        <v>364571</v>
      </c>
      <c r="G33" s="25">
        <v>2436645</v>
      </c>
      <c r="H33" s="25">
        <f t="shared" si="3"/>
        <v>2801216</v>
      </c>
      <c r="I33" s="26" t="s">
        <v>16</v>
      </c>
      <c r="J33" s="26" t="s">
        <v>31</v>
      </c>
      <c r="K33" s="25" t="s">
        <v>32</v>
      </c>
      <c r="L33" s="25">
        <v>-4331329</v>
      </c>
      <c r="M33" s="25">
        <v>-952280</v>
      </c>
      <c r="N33" s="25">
        <f t="shared" si="4"/>
        <v>-5283609</v>
      </c>
      <c r="O33" s="27">
        <f t="shared" si="1"/>
        <v>7267330.5369127523</v>
      </c>
      <c r="P33" s="59">
        <f t="shared" si="2"/>
        <v>1553385.6567433421</v>
      </c>
      <c r="Q33" s="25"/>
      <c r="R33" s="25"/>
      <c r="S33" s="25"/>
      <c r="T33" s="28"/>
      <c r="U33" s="28"/>
      <c r="V33" s="28"/>
      <c r="W33" s="28"/>
    </row>
    <row r="34" spans="1:23" x14ac:dyDescent="0.25">
      <c r="A34" s="39" t="s">
        <v>50</v>
      </c>
      <c r="B34" s="30"/>
      <c r="C34" s="23">
        <v>0.08</v>
      </c>
      <c r="D34" s="16">
        <v>4.0000000000000001E-3</v>
      </c>
      <c r="E34" s="16">
        <v>-2.5999999999999999E-2</v>
      </c>
      <c r="F34" s="25">
        <v>86690</v>
      </c>
      <c r="G34" s="25">
        <v>290527</v>
      </c>
      <c r="H34" s="25">
        <f t="shared" si="3"/>
        <v>377217</v>
      </c>
      <c r="I34" s="26" t="s">
        <v>24</v>
      </c>
      <c r="J34" s="26">
        <v>6</v>
      </c>
      <c r="K34" s="25"/>
      <c r="L34" s="25">
        <v>-10600</v>
      </c>
      <c r="M34" s="25">
        <v>14400</v>
      </c>
      <c r="N34" s="25">
        <f t="shared" si="4"/>
        <v>3800</v>
      </c>
      <c r="O34" s="27">
        <f t="shared" si="1"/>
        <v>407692.30769230769</v>
      </c>
      <c r="P34" s="59">
        <f t="shared" si="2"/>
        <v>542307.69230769225</v>
      </c>
      <c r="Q34" s="25"/>
      <c r="R34" s="25"/>
      <c r="S34" s="25"/>
      <c r="T34" s="28"/>
      <c r="U34" s="28"/>
      <c r="V34" s="28"/>
      <c r="W34" s="28"/>
    </row>
    <row r="35" spans="1:23" x14ac:dyDescent="0.25">
      <c r="A35" s="38" t="s">
        <v>51</v>
      </c>
      <c r="B35" s="22" t="s">
        <v>30</v>
      </c>
      <c r="C35" s="23">
        <v>1.69</v>
      </c>
      <c r="D35" s="29">
        <v>-0.78200000000000003</v>
      </c>
      <c r="E35" s="29">
        <v>-0.80100000000000005</v>
      </c>
      <c r="F35" s="25">
        <v>95434</v>
      </c>
      <c r="G35" s="25">
        <v>1773548</v>
      </c>
      <c r="H35" s="25">
        <f t="shared" si="3"/>
        <v>1868982</v>
      </c>
      <c r="I35" s="26" t="s">
        <v>16</v>
      </c>
      <c r="J35" s="26" t="s">
        <v>31</v>
      </c>
      <c r="K35" s="25" t="s">
        <v>32</v>
      </c>
      <c r="L35" s="25">
        <v>-7374300</v>
      </c>
      <c r="M35" s="25">
        <v>-1334500</v>
      </c>
      <c r="N35" s="25">
        <f t="shared" si="4"/>
        <v>-8708800</v>
      </c>
      <c r="O35" s="27">
        <f t="shared" si="1"/>
        <v>9206367.0411985014</v>
      </c>
      <c r="P35" s="59">
        <f t="shared" si="2"/>
        <v>1930205.8488270734</v>
      </c>
      <c r="Q35" s="25"/>
      <c r="R35" s="25"/>
      <c r="S35" s="25"/>
      <c r="T35" s="28"/>
      <c r="U35" s="28"/>
      <c r="V35" s="28"/>
      <c r="W35" s="28"/>
    </row>
    <row r="36" spans="1:23" x14ac:dyDescent="0.25">
      <c r="A36" s="39" t="s">
        <v>52</v>
      </c>
      <c r="B36" s="22" t="s">
        <v>30</v>
      </c>
      <c r="C36" s="23">
        <v>1.78</v>
      </c>
      <c r="D36" s="29">
        <v>-0.79900000000000004</v>
      </c>
      <c r="E36" s="29">
        <v>-0.81599999999999995</v>
      </c>
      <c r="F36" s="25">
        <v>33849</v>
      </c>
      <c r="G36" s="25">
        <v>889069</v>
      </c>
      <c r="H36" s="25">
        <f t="shared" si="3"/>
        <v>922918</v>
      </c>
      <c r="I36" s="26" t="s">
        <v>16</v>
      </c>
      <c r="J36" s="26" t="s">
        <v>31</v>
      </c>
      <c r="K36" s="25" t="s">
        <v>32</v>
      </c>
      <c r="L36" s="25">
        <v>-4127681</v>
      </c>
      <c r="M36" s="25">
        <v>-237567</v>
      </c>
      <c r="N36" s="25">
        <f t="shared" si="4"/>
        <v>-4365248</v>
      </c>
      <c r="O36" s="27">
        <f t="shared" si="1"/>
        <v>5058432.5980392164</v>
      </c>
      <c r="P36" s="59">
        <f t="shared" si="2"/>
        <v>404956.63850646559</v>
      </c>
      <c r="Q36" s="25"/>
      <c r="R36" s="25"/>
      <c r="S36" s="25"/>
      <c r="T36" s="28"/>
      <c r="U36" s="28"/>
      <c r="V36" s="28"/>
      <c r="W36" s="28"/>
    </row>
    <row r="37" spans="1:23" x14ac:dyDescent="0.25">
      <c r="A37" s="39" t="s">
        <v>53</v>
      </c>
      <c r="B37" s="22" t="s">
        <v>43</v>
      </c>
      <c r="C37" s="23">
        <v>0</v>
      </c>
      <c r="D37" s="29">
        <v>-0.127</v>
      </c>
      <c r="E37" s="29">
        <v>0</v>
      </c>
      <c r="F37" s="25">
        <v>56923</v>
      </c>
      <c r="G37" s="25">
        <v>750080</v>
      </c>
      <c r="H37" s="25">
        <f t="shared" si="3"/>
        <v>807003</v>
      </c>
      <c r="I37" s="26" t="s">
        <v>19</v>
      </c>
      <c r="J37" s="26">
        <v>4</v>
      </c>
      <c r="K37" s="25"/>
      <c r="L37" s="25">
        <v>-142867</v>
      </c>
      <c r="M37" s="25">
        <v>0</v>
      </c>
      <c r="N37" s="25">
        <f t="shared" si="4"/>
        <v>-142867</v>
      </c>
      <c r="O37" s="27"/>
      <c r="P37" s="59">
        <f t="shared" si="2"/>
        <v>1124937.0078740157</v>
      </c>
      <c r="Q37" s="25"/>
      <c r="R37" s="25"/>
      <c r="S37" s="25"/>
      <c r="T37" s="28"/>
      <c r="U37" s="28"/>
      <c r="V37" s="28"/>
      <c r="W37" s="28"/>
    </row>
    <row r="38" spans="1:23" x14ac:dyDescent="0.25">
      <c r="A38" s="38" t="s">
        <v>54</v>
      </c>
      <c r="B38" s="22" t="s">
        <v>30</v>
      </c>
      <c r="C38" s="23">
        <v>1.22</v>
      </c>
      <c r="D38" s="29">
        <v>-0.71499999999999997</v>
      </c>
      <c r="E38" s="29">
        <v>-0.71799999999999997</v>
      </c>
      <c r="F38" s="25">
        <v>38644</v>
      </c>
      <c r="G38" s="25">
        <v>526499</v>
      </c>
      <c r="H38" s="25">
        <f t="shared" si="3"/>
        <v>565143</v>
      </c>
      <c r="I38" s="26" t="s">
        <v>16</v>
      </c>
      <c r="J38" s="26" t="s">
        <v>31</v>
      </c>
      <c r="K38" s="25" t="s">
        <v>32</v>
      </c>
      <c r="L38" s="25">
        <v>2078000</v>
      </c>
      <c r="M38" s="25">
        <v>181000</v>
      </c>
      <c r="N38" s="25">
        <f t="shared" si="4"/>
        <v>2259000</v>
      </c>
      <c r="O38" s="27">
        <f t="shared" si="1"/>
        <v>-2894150.4178272979</v>
      </c>
      <c r="P38" s="59">
        <f t="shared" si="2"/>
        <v>-265290.14161326177</v>
      </c>
      <c r="Q38" s="25"/>
      <c r="R38" s="25"/>
      <c r="S38" s="25"/>
      <c r="T38" s="28"/>
      <c r="U38" s="28"/>
      <c r="V38" s="28"/>
      <c r="W38" s="28"/>
    </row>
    <row r="39" spans="1:23" x14ac:dyDescent="0.25">
      <c r="A39" s="39" t="s">
        <v>55</v>
      </c>
      <c r="B39" s="22" t="s">
        <v>30</v>
      </c>
      <c r="C39" s="23">
        <v>1.73</v>
      </c>
      <c r="D39" s="29">
        <v>-0.7</v>
      </c>
      <c r="E39" s="29">
        <v>-0.70599999999999996</v>
      </c>
      <c r="F39" s="25">
        <v>4872</v>
      </c>
      <c r="G39" s="25">
        <v>504378</v>
      </c>
      <c r="H39" s="25">
        <f t="shared" si="3"/>
        <v>509250</v>
      </c>
      <c r="I39" s="26" t="s">
        <v>16</v>
      </c>
      <c r="J39" s="26" t="s">
        <v>31</v>
      </c>
      <c r="K39" s="25" t="s">
        <v>32</v>
      </c>
      <c r="L39" s="25">
        <v>1207642</v>
      </c>
      <c r="M39" s="25">
        <v>79671</v>
      </c>
      <c r="N39" s="25">
        <f t="shared" si="4"/>
        <v>1287313</v>
      </c>
      <c r="O39" s="27">
        <f t="shared" si="1"/>
        <v>-1710541.0764872523</v>
      </c>
      <c r="P39" s="59">
        <f t="shared" si="2"/>
        <v>-128477.49494131934</v>
      </c>
      <c r="Q39" s="25"/>
      <c r="R39" s="25"/>
      <c r="S39" s="25"/>
      <c r="T39" s="28"/>
      <c r="U39" s="28"/>
      <c r="V39" s="28"/>
      <c r="W39" s="28"/>
    </row>
    <row r="40" spans="1:23" x14ac:dyDescent="0.25">
      <c r="A40" s="39" t="s">
        <v>56</v>
      </c>
      <c r="B40" s="22" t="s">
        <v>43</v>
      </c>
      <c r="C40" s="23">
        <v>0</v>
      </c>
      <c r="D40" s="29">
        <v>-0.27100000000000002</v>
      </c>
      <c r="E40" s="16">
        <v>0</v>
      </c>
      <c r="F40" s="25">
        <v>-65432</v>
      </c>
      <c r="G40" s="25">
        <v>389419</v>
      </c>
      <c r="H40" s="25">
        <f t="shared" si="3"/>
        <v>323987</v>
      </c>
      <c r="I40" s="26" t="s">
        <v>19</v>
      </c>
      <c r="J40" s="26">
        <v>1</v>
      </c>
      <c r="K40" s="25"/>
      <c r="L40" s="25">
        <v>-128800</v>
      </c>
      <c r="M40" s="25">
        <v>0</v>
      </c>
      <c r="N40" s="25">
        <f t="shared" si="4"/>
        <v>-128800</v>
      </c>
      <c r="O40" s="27"/>
      <c r="P40" s="59">
        <f t="shared" si="2"/>
        <v>475276.75276752765</v>
      </c>
      <c r="Q40" s="25"/>
      <c r="R40" s="25"/>
      <c r="S40" s="25"/>
      <c r="T40" s="28"/>
      <c r="U40" s="28"/>
      <c r="V40" s="28"/>
      <c r="W40" s="28"/>
    </row>
    <row r="41" spans="1:23" x14ac:dyDescent="0.25">
      <c r="A41" s="38" t="s">
        <v>57</v>
      </c>
      <c r="B41" s="22" t="s">
        <v>30</v>
      </c>
      <c r="C41" s="23">
        <v>0.93</v>
      </c>
      <c r="D41" s="29">
        <v>-0.94099999999999995</v>
      </c>
      <c r="E41" s="29">
        <v>-0.97299999999999998</v>
      </c>
      <c r="F41" s="25">
        <v>11877</v>
      </c>
      <c r="G41" s="25">
        <v>80873</v>
      </c>
      <c r="H41" s="25">
        <f t="shared" si="3"/>
        <v>92750</v>
      </c>
      <c r="I41" s="26" t="s">
        <v>16</v>
      </c>
      <c r="J41" s="26" t="s">
        <v>31</v>
      </c>
      <c r="K41" s="25" t="s">
        <v>32</v>
      </c>
      <c r="L41" s="25">
        <v>-3353259</v>
      </c>
      <c r="M41" s="25">
        <v>-272400</v>
      </c>
      <c r="N41" s="25">
        <f t="shared" si="4"/>
        <v>-3625659</v>
      </c>
      <c r="O41" s="27">
        <f t="shared" si="1"/>
        <v>3446309.3525179857</v>
      </c>
      <c r="P41" s="59">
        <f t="shared" si="2"/>
        <v>406675.76969242888</v>
      </c>
      <c r="Q41" s="25"/>
      <c r="R41" s="25"/>
      <c r="S41" s="25"/>
      <c r="T41" s="28"/>
      <c r="U41" s="28"/>
      <c r="V41" s="28"/>
      <c r="W41" s="28"/>
    </row>
    <row r="42" spans="1:23" x14ac:dyDescent="0.25">
      <c r="A42" s="39" t="s">
        <v>58</v>
      </c>
      <c r="B42" s="22" t="s">
        <v>43</v>
      </c>
      <c r="C42" s="23">
        <v>0</v>
      </c>
      <c r="D42" s="29">
        <v>-0.35699999999999998</v>
      </c>
      <c r="E42" s="16">
        <v>0</v>
      </c>
      <c r="F42" s="25">
        <v>-28260</v>
      </c>
      <c r="G42" s="25">
        <v>115563</v>
      </c>
      <c r="H42" s="25">
        <f t="shared" si="3"/>
        <v>87303</v>
      </c>
      <c r="I42" s="26" t="s">
        <v>24</v>
      </c>
      <c r="J42" s="26" t="s">
        <v>31</v>
      </c>
      <c r="K42" s="25" t="s">
        <v>59</v>
      </c>
      <c r="L42" s="25">
        <v>-51583</v>
      </c>
      <c r="M42" s="25">
        <v>0</v>
      </c>
      <c r="N42" s="25">
        <f t="shared" si="4"/>
        <v>-51583</v>
      </c>
      <c r="O42" s="27"/>
      <c r="P42" s="59">
        <f t="shared" si="2"/>
        <v>144490.19607843139</v>
      </c>
      <c r="Q42" s="25"/>
      <c r="R42" s="25"/>
      <c r="S42" s="25"/>
      <c r="T42" s="28"/>
      <c r="U42" s="28"/>
      <c r="V42" s="28"/>
      <c r="W42" s="28"/>
    </row>
    <row r="43" spans="1:23" x14ac:dyDescent="0.25">
      <c r="A43" s="38" t="s">
        <v>60</v>
      </c>
      <c r="B43" s="22" t="s">
        <v>61</v>
      </c>
      <c r="C43" s="23">
        <v>0</v>
      </c>
      <c r="D43" s="29">
        <v>-0.996</v>
      </c>
      <c r="E43" s="29">
        <v>-0.996</v>
      </c>
      <c r="F43" s="25">
        <v>17374</v>
      </c>
      <c r="G43" s="25">
        <v>1888</v>
      </c>
      <c r="H43" s="25">
        <f t="shared" si="3"/>
        <v>19262</v>
      </c>
      <c r="I43" s="26" t="s">
        <v>16</v>
      </c>
      <c r="J43" s="26" t="s">
        <v>31</v>
      </c>
      <c r="K43" s="25" t="s">
        <v>59</v>
      </c>
      <c r="L43" s="25">
        <v>-4227770</v>
      </c>
      <c r="M43" s="25">
        <v>0</v>
      </c>
      <c r="N43" s="25">
        <f t="shared" si="4"/>
        <v>-4227770</v>
      </c>
      <c r="O43" s="27">
        <f t="shared" si="1"/>
        <v>4244748.9959839359</v>
      </c>
      <c r="P43" s="59">
        <f t="shared" si="2"/>
        <v>0</v>
      </c>
      <c r="Q43" s="25"/>
      <c r="R43" s="25"/>
      <c r="S43" s="25"/>
      <c r="T43" s="28"/>
      <c r="U43" s="28"/>
      <c r="V43" s="28"/>
      <c r="W43" s="28"/>
    </row>
    <row r="44" spans="1:23" s="17" customFormat="1" ht="15.75" x14ac:dyDescent="0.25">
      <c r="A44" s="51" t="s">
        <v>65</v>
      </c>
      <c r="B44" s="51"/>
      <c r="C44" s="64"/>
      <c r="D44" s="64"/>
      <c r="E44" s="54"/>
      <c r="F44" s="52">
        <f>SUM(F4:F43)</f>
        <v>164175195</v>
      </c>
      <c r="G44" s="52">
        <f>SUM(G4:G43)</f>
        <v>1439109357</v>
      </c>
      <c r="H44" s="52">
        <f>SUM(H4:H43)</f>
        <v>1603284552</v>
      </c>
      <c r="I44" s="53"/>
      <c r="J44" s="52"/>
      <c r="K44" s="54"/>
      <c r="L44" s="52">
        <f>SUM(L4:L43)</f>
        <v>-600132973</v>
      </c>
      <c r="M44" s="52">
        <f>SUM(M4:M43)</f>
        <v>-136784258</v>
      </c>
      <c r="N44" s="52">
        <f>SUM(N4:N43)</f>
        <v>-736917231</v>
      </c>
      <c r="O44" s="52">
        <f>SUM(O4:O43)</f>
        <v>2234140496.0109835</v>
      </c>
      <c r="P44" s="60">
        <f>SUM(P4:P43)</f>
        <v>1324923821.4022408</v>
      </c>
      <c r="Q44" s="55"/>
      <c r="R44" s="55"/>
      <c r="S44" s="55"/>
      <c r="T44" s="56"/>
      <c r="U44" s="56"/>
      <c r="V44" s="56"/>
      <c r="W44" s="56"/>
    </row>
    <row r="45" spans="1:23" s="8" customFormat="1" x14ac:dyDescent="0.25">
      <c r="A45" s="40" t="s">
        <v>66</v>
      </c>
      <c r="B45" s="40"/>
      <c r="C45" s="65"/>
      <c r="D45" s="65"/>
      <c r="E45" s="48"/>
      <c r="F45" s="41">
        <v>22519457</v>
      </c>
      <c r="G45" s="41">
        <v>255202139</v>
      </c>
      <c r="H45" s="41">
        <f>SUM(F45:G45)</f>
        <v>277721596</v>
      </c>
      <c r="I45" s="47"/>
      <c r="J45" s="40"/>
      <c r="K45" s="48"/>
      <c r="L45" s="48">
        <f ca="1">SUMIF($I$4:$I$43,"a",L$4:L$41)</f>
        <v>-398233265</v>
      </c>
      <c r="M45" s="48">
        <f ca="1">SUMIF($I$4:$I$43,"a",M$4:M$41)</f>
        <v>-101857577</v>
      </c>
      <c r="N45" s="48">
        <f>SUMIF($I$4:$I$43,"a",N$4:N$43)</f>
        <v>-500090842</v>
      </c>
      <c r="O45" s="48">
        <f>SUMIF($I$4:$I$43,"a",O$4:O$43)</f>
        <v>862632611.96672297</v>
      </c>
      <c r="P45" s="61">
        <f>SUMIF($I$4:$I$43,"a",P$4:P$43)</f>
        <v>394718108.51669645</v>
      </c>
      <c r="Q45" s="42"/>
      <c r="R45" s="41"/>
      <c r="S45" s="34"/>
      <c r="T45" s="35"/>
      <c r="U45" s="35"/>
      <c r="V45" s="35"/>
      <c r="W45" s="35"/>
    </row>
    <row r="46" spans="1:23" s="8" customFormat="1" x14ac:dyDescent="0.25">
      <c r="A46" s="43" t="s">
        <v>67</v>
      </c>
      <c r="B46" s="43"/>
      <c r="C46" s="66"/>
      <c r="D46" s="66"/>
      <c r="E46" s="50"/>
      <c r="F46" s="44">
        <v>141655738</v>
      </c>
      <c r="G46" s="44">
        <v>1183907218</v>
      </c>
      <c r="H46" s="44">
        <f>SUM(F46:G46)</f>
        <v>1325562956</v>
      </c>
      <c r="I46" s="49"/>
      <c r="J46" s="43"/>
      <c r="K46" s="50"/>
      <c r="L46" s="50">
        <f t="shared" ref="L46:P46" ca="1" si="5">+L44-L45</f>
        <v>-201899708</v>
      </c>
      <c r="M46" s="50">
        <f t="shared" ca="1" si="5"/>
        <v>-34926681</v>
      </c>
      <c r="N46" s="50">
        <f t="shared" si="5"/>
        <v>-236826389</v>
      </c>
      <c r="O46" s="50">
        <f t="shared" si="5"/>
        <v>1371507884.0442605</v>
      </c>
      <c r="P46" s="62">
        <f t="shared" si="5"/>
        <v>930205712.8855443</v>
      </c>
      <c r="Q46" s="42"/>
      <c r="R46" s="41"/>
      <c r="S46" s="34"/>
      <c r="T46" s="35"/>
      <c r="U46" s="35"/>
      <c r="V46" s="35"/>
      <c r="W46" s="35"/>
    </row>
    <row r="47" spans="1:23" x14ac:dyDescent="0.25">
      <c r="A47" s="36" t="s">
        <v>62</v>
      </c>
      <c r="B47" s="30"/>
      <c r="C47" s="31"/>
      <c r="D47" s="24"/>
      <c r="E47" s="24"/>
      <c r="F47" s="25"/>
      <c r="G47" s="25"/>
      <c r="H47" s="25"/>
      <c r="I47" s="4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8"/>
      <c r="U47" s="28"/>
      <c r="V47" s="28"/>
      <c r="W47" s="28"/>
    </row>
    <row r="48" spans="1:23" x14ac:dyDescent="0.25">
      <c r="A48" s="37" t="s">
        <v>63</v>
      </c>
      <c r="B48" s="30"/>
      <c r="C48" s="31"/>
      <c r="D48" s="24"/>
      <c r="E48" s="24"/>
      <c r="F48" s="25"/>
      <c r="G48" s="25"/>
      <c r="H48" s="25"/>
      <c r="I48" s="4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8"/>
      <c r="U48" s="28"/>
      <c r="V48" s="28"/>
      <c r="W48" s="28"/>
    </row>
    <row r="49" spans="1:23" x14ac:dyDescent="0.25">
      <c r="A49" s="37" t="s">
        <v>64</v>
      </c>
      <c r="B49" s="30"/>
      <c r="C49" s="31"/>
      <c r="D49" s="24"/>
      <c r="E49" s="24"/>
      <c r="F49" s="25"/>
      <c r="G49" s="25"/>
      <c r="H49" s="25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8"/>
      <c r="U49" s="28"/>
      <c r="V49" s="28"/>
      <c r="W49" s="28"/>
    </row>
    <row r="50" spans="1:23" x14ac:dyDescent="0.25">
      <c r="C50"/>
      <c r="D50"/>
      <c r="E5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23" x14ac:dyDescent="0.25">
      <c r="C51"/>
      <c r="D51"/>
      <c r="E51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23" x14ac:dyDescent="0.25">
      <c r="C52"/>
      <c r="D52"/>
      <c r="E5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23" x14ac:dyDescent="0.25">
      <c r="C53"/>
      <c r="D53"/>
      <c r="E5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23" x14ac:dyDescent="0.25">
      <c r="C54"/>
      <c r="D54"/>
      <c r="E5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23" x14ac:dyDescent="0.25">
      <c r="C55"/>
      <c r="D55"/>
      <c r="E5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23" x14ac:dyDescent="0.25">
      <c r="C56"/>
      <c r="D56"/>
      <c r="E5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23" x14ac:dyDescent="0.25">
      <c r="C57"/>
      <c r="D57"/>
      <c r="E57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23" x14ac:dyDescent="0.25">
      <c r="C58"/>
      <c r="D58"/>
      <c r="E58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23" x14ac:dyDescent="0.25">
      <c r="C59"/>
      <c r="D59"/>
      <c r="E59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23" x14ac:dyDescent="0.25">
      <c r="C60"/>
      <c r="D60"/>
      <c r="E6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23" x14ac:dyDescent="0.25">
      <c r="C61"/>
      <c r="D61"/>
      <c r="E61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23" x14ac:dyDescent="0.25">
      <c r="C62"/>
      <c r="D62"/>
      <c r="E6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23" x14ac:dyDescent="0.25">
      <c r="C63"/>
      <c r="D63"/>
      <c r="E6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23" x14ac:dyDescent="0.25">
      <c r="C64"/>
      <c r="D64"/>
      <c r="E6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3:19" x14ac:dyDescent="0.25">
      <c r="C65"/>
      <c r="D65"/>
      <c r="E6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3:19" x14ac:dyDescent="0.25">
      <c r="C66"/>
      <c r="D66"/>
      <c r="E6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3:19" x14ac:dyDescent="0.25">
      <c r="C67"/>
      <c r="D67"/>
      <c r="E67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3:19" x14ac:dyDescent="0.25">
      <c r="C68"/>
      <c r="D68"/>
      <c r="E68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3:19" x14ac:dyDescent="0.25">
      <c r="C69"/>
      <c r="D69"/>
      <c r="E69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3:19" x14ac:dyDescent="0.25">
      <c r="C70"/>
      <c r="D70"/>
      <c r="E70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3:19" x14ac:dyDescent="0.25">
      <c r="C71"/>
      <c r="D71"/>
      <c r="E71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3:19" x14ac:dyDescent="0.25">
      <c r="C72"/>
      <c r="D72"/>
      <c r="E7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3:19" x14ac:dyDescent="0.25">
      <c r="C73"/>
      <c r="D73"/>
      <c r="E7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3:19" x14ac:dyDescent="0.25">
      <c r="C74"/>
      <c r="D74"/>
      <c r="E7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3:19" x14ac:dyDescent="0.25">
      <c r="C75"/>
      <c r="D75"/>
      <c r="E7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3:19" x14ac:dyDescent="0.25">
      <c r="C76"/>
      <c r="D76"/>
      <c r="E7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3:19" x14ac:dyDescent="0.25">
      <c r="C77"/>
      <c r="D77"/>
      <c r="E7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3:19" x14ac:dyDescent="0.25">
      <c r="C78"/>
      <c r="D78"/>
      <c r="E78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3:19" x14ac:dyDescent="0.25">
      <c r="C79"/>
      <c r="D79"/>
      <c r="E79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3:19" x14ac:dyDescent="0.25">
      <c r="C80"/>
      <c r="D80"/>
      <c r="E80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3:19" x14ac:dyDescent="0.25">
      <c r="C81"/>
      <c r="D81"/>
      <c r="E81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3:19" x14ac:dyDescent="0.25">
      <c r="C82"/>
      <c r="D82"/>
      <c r="E82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3:19" x14ac:dyDescent="0.25">
      <c r="C83"/>
      <c r="D83"/>
      <c r="E8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3:19" x14ac:dyDescent="0.25">
      <c r="C84"/>
      <c r="D84"/>
      <c r="E8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3:19" x14ac:dyDescent="0.25">
      <c r="C85"/>
      <c r="D85"/>
      <c r="E8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3:19" x14ac:dyDescent="0.25">
      <c r="C86"/>
      <c r="D86"/>
      <c r="E8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3:19" x14ac:dyDescent="0.25">
      <c r="C87"/>
      <c r="D87"/>
      <c r="E8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3:19" x14ac:dyDescent="0.25">
      <c r="C88"/>
      <c r="D88"/>
      <c r="E88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3:19" x14ac:dyDescent="0.25">
      <c r="C89"/>
      <c r="D89"/>
      <c r="E89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3:19" x14ac:dyDescent="0.25">
      <c r="C90"/>
      <c r="D90"/>
      <c r="E90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3:19" x14ac:dyDescent="0.25">
      <c r="C91"/>
      <c r="D91"/>
      <c r="E91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3:19" x14ac:dyDescent="0.25">
      <c r="C92"/>
      <c r="D92"/>
      <c r="E92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3:19" x14ac:dyDescent="0.25">
      <c r="C93"/>
      <c r="D93"/>
      <c r="E9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3:19" x14ac:dyDescent="0.25">
      <c r="C94"/>
      <c r="D94"/>
      <c r="E9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3:19" x14ac:dyDescent="0.25">
      <c r="C95"/>
      <c r="D95"/>
      <c r="E9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3:19" x14ac:dyDescent="0.25">
      <c r="C96"/>
      <c r="D96"/>
      <c r="E9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3:19" x14ac:dyDescent="0.25">
      <c r="C97"/>
      <c r="D97"/>
      <c r="E9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3:19" x14ac:dyDescent="0.25">
      <c r="C98"/>
      <c r="D98"/>
      <c r="E98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3:19" x14ac:dyDescent="0.25">
      <c r="C99"/>
      <c r="D99"/>
      <c r="E99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3:19" x14ac:dyDescent="0.25">
      <c r="C100"/>
      <c r="D100"/>
      <c r="E100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3:19" x14ac:dyDescent="0.25">
      <c r="C101"/>
      <c r="D101"/>
      <c r="E101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3:19" x14ac:dyDescent="0.25">
      <c r="C102"/>
      <c r="D102"/>
      <c r="E102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3:19" x14ac:dyDescent="0.25">
      <c r="C103"/>
      <c r="D103"/>
      <c r="E103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3:19" x14ac:dyDescent="0.25">
      <c r="C104"/>
      <c r="D104"/>
      <c r="E10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3:19" x14ac:dyDescent="0.25">
      <c r="C105"/>
      <c r="D105"/>
      <c r="E10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3:19" x14ac:dyDescent="0.25">
      <c r="C106"/>
      <c r="D106"/>
      <c r="E10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3:19" x14ac:dyDescent="0.25">
      <c r="C107"/>
      <c r="D107"/>
      <c r="E10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3:19" x14ac:dyDescent="0.25">
      <c r="C108"/>
      <c r="D108"/>
      <c r="E108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3:19" x14ac:dyDescent="0.25">
      <c r="C109"/>
      <c r="D109"/>
      <c r="E109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3:19" x14ac:dyDescent="0.25">
      <c r="C110"/>
      <c r="D110"/>
      <c r="E110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3:19" x14ac:dyDescent="0.25">
      <c r="C111"/>
      <c r="D111"/>
      <c r="E111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3:19" x14ac:dyDescent="0.25">
      <c r="C112"/>
      <c r="D112"/>
      <c r="E11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3:19" x14ac:dyDescent="0.25">
      <c r="C113"/>
      <c r="D113"/>
      <c r="E113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3:19" x14ac:dyDescent="0.25">
      <c r="C114"/>
      <c r="D114"/>
      <c r="E1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</sheetData>
  <sheetProtection password="CC3D" sheet="1" objects="1" scenarios="1"/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Sundurliðun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snorrimar</cp:lastModifiedBy>
  <cp:lastPrinted>2011-08-31T14:07:49Z</cp:lastPrinted>
  <dcterms:created xsi:type="dcterms:W3CDTF">2011-08-31T12:12:15Z</dcterms:created>
  <dcterms:modified xsi:type="dcterms:W3CDTF">2011-08-31T14:26:09Z</dcterms:modified>
</cp:coreProperties>
</file>